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activeTab="3"/>
  </bookViews>
  <sheets>
    <sheet name="пр12 " sheetId="5" r:id="rId1"/>
    <sheet name="пр13" sheetId="2" r:id="rId2"/>
    <sheet name="пр15" sheetId="3" state="hidden" r:id="rId3"/>
    <sheet name="пр14" sheetId="4" r:id="rId4"/>
  </sheets>
  <definedNames>
    <definedName name="_xlnm.Print_Area" localSheetId="3">пр14!$A$1:$D$19</definedName>
  </definedNames>
  <calcPr calcId="162913"/>
</workbook>
</file>

<file path=xl/calcChain.xml><?xml version="1.0" encoding="utf-8"?>
<calcChain xmlns="http://schemas.openxmlformats.org/spreadsheetml/2006/main">
  <c r="F53" i="5" l="1"/>
  <c r="F60" i="5"/>
  <c r="D53" i="2" l="1"/>
  <c r="D57" i="2"/>
  <c r="C53" i="2"/>
  <c r="C57" i="2"/>
  <c r="E69" i="5"/>
  <c r="G30" i="5" l="1"/>
  <c r="G29" i="5" s="1"/>
  <c r="G28" i="5" s="1"/>
  <c r="G27" i="5" s="1"/>
  <c r="G11" i="5" s="1"/>
  <c r="D29" i="5"/>
  <c r="F29" i="5"/>
  <c r="F28" i="5" s="1"/>
  <c r="F27" i="5" s="1"/>
  <c r="D28" i="5"/>
  <c r="D27" i="5" s="1"/>
  <c r="F12" i="5" l="1"/>
  <c r="G12" i="5"/>
  <c r="F17" i="5"/>
  <c r="G19" i="5"/>
  <c r="G18" i="5" s="1"/>
  <c r="G17" i="5" s="1"/>
  <c r="D25" i="5"/>
  <c r="F25" i="5"/>
  <c r="F22" i="5" s="1"/>
  <c r="F59" i="5"/>
  <c r="F58" i="5" s="1"/>
  <c r="F54" i="5" s="1"/>
  <c r="G48" i="5"/>
  <c r="G49" i="5"/>
  <c r="G50" i="5"/>
  <c r="F52" i="5"/>
  <c r="F51" i="5" s="1"/>
  <c r="F47" i="5" s="1"/>
  <c r="F46" i="5" s="1"/>
  <c r="D61" i="5"/>
  <c r="C61" i="5"/>
  <c r="C60" i="5"/>
  <c r="C59" i="5" s="1"/>
  <c r="C58" i="5" s="1"/>
  <c r="D59" i="5"/>
  <c r="D56" i="5"/>
  <c r="D55" i="5" s="1"/>
  <c r="C56" i="5"/>
  <c r="C53" i="5"/>
  <c r="D52" i="5"/>
  <c r="D51" i="5"/>
  <c r="D49" i="5"/>
  <c r="D48" i="5" s="1"/>
  <c r="C49" i="5"/>
  <c r="C48" i="5" s="1"/>
  <c r="C41" i="5"/>
  <c r="C40" i="5"/>
  <c r="C38" i="5"/>
  <c r="C36" i="5"/>
  <c r="C32" i="5"/>
  <c r="C31" i="5" s="1"/>
  <c r="C29" i="5"/>
  <c r="C28" i="5" s="1"/>
  <c r="G26" i="5"/>
  <c r="G25" i="5" s="1"/>
  <c r="G22" i="5" s="1"/>
  <c r="C25" i="5"/>
  <c r="C22" i="5" s="1"/>
  <c r="D23" i="5"/>
  <c r="C23" i="5"/>
  <c r="C21" i="5"/>
  <c r="D20" i="5"/>
  <c r="D17" i="5" s="1"/>
  <c r="C19" i="5"/>
  <c r="C18" i="5" s="1"/>
  <c r="D18" i="5"/>
  <c r="C15" i="5"/>
  <c r="D14" i="5"/>
  <c r="D12" i="5" s="1"/>
  <c r="C14" i="5"/>
  <c r="D47" i="5" l="1"/>
  <c r="G60" i="5"/>
  <c r="G59" i="5" s="1"/>
  <c r="G58" i="5" s="1"/>
  <c r="G54" i="5" s="1"/>
  <c r="G53" i="5"/>
  <c r="G52" i="5" s="1"/>
  <c r="G51" i="5" s="1"/>
  <c r="G47" i="5" s="1"/>
  <c r="D22" i="5"/>
  <c r="D11" i="5" s="1"/>
  <c r="F11" i="5"/>
  <c r="F63" i="5" s="1"/>
  <c r="C12" i="5"/>
  <c r="C35" i="5"/>
  <c r="C34" i="5" s="1"/>
  <c r="C52" i="5"/>
  <c r="C55" i="5"/>
  <c r="C54" i="5" s="1"/>
  <c r="D58" i="5"/>
  <c r="D54" i="5" s="1"/>
  <c r="C20" i="5"/>
  <c r="C17" i="5" s="1"/>
  <c r="D19" i="2"/>
  <c r="D18" i="2" s="1"/>
  <c r="C19" i="2"/>
  <c r="D46" i="5" l="1"/>
  <c r="C11" i="5"/>
  <c r="G46" i="5"/>
  <c r="G63" i="5" s="1"/>
  <c r="C27" i="5"/>
  <c r="D63" i="5"/>
  <c r="C51" i="5"/>
  <c r="C47" i="5" s="1"/>
  <c r="C46" i="5" s="1"/>
  <c r="C63" i="5" l="1"/>
  <c r="B16" i="3"/>
  <c r="B14" i="3"/>
  <c r="C18" i="4" l="1"/>
  <c r="C58" i="2" l="1"/>
  <c r="C13" i="4" l="1"/>
  <c r="B13" i="4"/>
  <c r="B12" i="3"/>
  <c r="D61" i="2"/>
  <c r="C61" i="2"/>
  <c r="D59" i="2"/>
  <c r="C59" i="2"/>
  <c r="D56" i="2"/>
  <c r="D55" i="2" s="1"/>
  <c r="C56" i="2"/>
  <c r="C55" i="2" s="1"/>
  <c r="D52" i="2"/>
  <c r="D51" i="2" s="1"/>
  <c r="D49" i="2"/>
  <c r="D48" i="2" s="1"/>
  <c r="C49" i="2"/>
  <c r="C48" i="2" s="1"/>
  <c r="D41" i="2"/>
  <c r="D40" i="2" s="1"/>
  <c r="C41" i="2"/>
  <c r="C40" i="2" s="1"/>
  <c r="D38" i="2"/>
  <c r="C38" i="2"/>
  <c r="D36" i="2"/>
  <c r="C36" i="2"/>
  <c r="D32" i="2"/>
  <c r="D31" i="2" s="1"/>
  <c r="C32" i="2"/>
  <c r="C31" i="2" s="1"/>
  <c r="D29" i="2"/>
  <c r="D28" i="2" s="1"/>
  <c r="C29" i="2"/>
  <c r="C28" i="2" s="1"/>
  <c r="D25" i="2"/>
  <c r="C25" i="2"/>
  <c r="D23" i="2"/>
  <c r="C23" i="2"/>
  <c r="D20" i="2"/>
  <c r="C17" i="4"/>
  <c r="C16" i="4" s="1"/>
  <c r="D15" i="2"/>
  <c r="C15" i="2"/>
  <c r="D14" i="2"/>
  <c r="D12" i="2" s="1"/>
  <c r="C14" i="2"/>
  <c r="C12" i="2" s="1"/>
  <c r="C35" i="2" l="1"/>
  <c r="D35" i="2"/>
  <c r="D34" i="2" s="1"/>
  <c r="D27" i="2" s="1"/>
  <c r="B17" i="3"/>
  <c r="D58" i="2"/>
  <c r="D54" i="2" s="1"/>
  <c r="C34" i="2"/>
  <c r="C27" i="2" s="1"/>
  <c r="C19" i="4"/>
  <c r="C54" i="2"/>
  <c r="D22" i="2"/>
  <c r="C22" i="2"/>
  <c r="D47" i="2"/>
  <c r="D17" i="2"/>
  <c r="D46" i="2" l="1"/>
  <c r="D11" i="2"/>
  <c r="D63" i="2" l="1"/>
  <c r="C52" i="2" l="1"/>
  <c r="C51" i="2" s="1"/>
  <c r="C47" i="2" s="1"/>
  <c r="C46" i="2" s="1"/>
  <c r="B15" i="3" l="1"/>
  <c r="B18" i="3" s="1"/>
  <c r="C20" i="2" l="1"/>
  <c r="B18" i="4" s="1"/>
  <c r="C18" i="2"/>
  <c r="B17" i="4" s="1"/>
  <c r="C17" i="2" l="1"/>
  <c r="C11" i="2" s="1"/>
  <c r="C63" i="2" s="1"/>
  <c r="B16" i="4"/>
  <c r="B19" i="4" s="1"/>
</calcChain>
</file>

<file path=xl/sharedStrings.xml><?xml version="1.0" encoding="utf-8"?>
<sst xmlns="http://schemas.openxmlformats.org/spreadsheetml/2006/main" count="276" uniqueCount="145">
  <si>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</si>
  <si>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</si>
  <si>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</si>
  <si>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</si>
  <si>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3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</si>
  <si>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</si>
  <si>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</si>
  <si>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</si>
  <si>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</si>
  <si>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</si>
  <si>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</si>
  <si>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</si>
  <si>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</si>
  <si>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</si>
  <si>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</si>
  <si>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</si>
  <si>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</si>
  <si>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</si>
  <si>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</si>
  <si>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</si>
  <si>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</si>
  <si>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</si>
  <si>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</si>
  <si>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</si>
  <si>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</si>
  <si>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</si>
  <si>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</si>
  <si>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</si>
  <si>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</si>
  <si>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</si>
  <si>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</si>
  <si>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</si>
  <si>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</si>
  <si>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</si>
  <si>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</si>
  <si>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</si>
  <si>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</si>
  <si>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</si>
  <si>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</si>
  <si>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</si>
  <si>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</si>
  <si>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</si>
  <si>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</si>
  <si>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</si>
  <si>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</si>
  <si>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</si>
  <si>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</si>
  <si>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</si>
  <si>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</si>
  <si>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</si>
  <si>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</si>
  <si>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</si>
  <si>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</si>
  <si>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</si>
  <si>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</si>
  <si>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</si>
  <si>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</si>
  <si>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</si>
  <si>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</si>
  <si>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</si>
  <si>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</si>
  <si>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</si>
  <si>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</si>
  <si>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</si>
  <si>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</si>
  <si>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</si>
  <si>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</si>
  <si>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</si>
  <si>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</si>
  <si>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</si>
  <si>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</si>
  <si>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</si>
  <si>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</si>
  <si>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</si>
  <si>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</si>
  <si>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</si>
  <si>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</si>
  <si>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</si>
  <si>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</si>
  <si>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</si>
  <si>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</si>
  <si>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</si>
  <si>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</si>
  <si>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</si>
  <si>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</si>
  <si>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</si>
  <si>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</si>
  <si>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</si>
  <si>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</si>
  <si>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</si>
  <si>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</si>
  <si>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</si>
  <si>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</si>
  <si>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</si>
  <si>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</si>
  <si>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</si>
  <si>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</si>
  <si>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</si>
  <si>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</si>
  <si>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</si>
  <si>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</si>
  <si>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</si>
  <si>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</si>
  <si>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</si>
  <si>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</si>
  <si>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</si>
  <si>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</si>
  <si>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</si>
  <si>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15</t>
  </si>
  <si>
    <t>Сумма на 2022 год  (тыс.рублей)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</si>
  <si>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</si>
  <si>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</si>
  <si>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</si>
  <si>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</si>
  <si>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</si>
  <si>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</si>
  <si>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</si>
  <si>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</si>
  <si>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</si>
  <si>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</si>
  <si>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</si>
  <si>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</si>
  <si>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2022 год</t>
  </si>
  <si>
    <t>Сумма на 2023 год  (тыс.рублей)</t>
  </si>
  <si>
    <t>Сумма на 2021 год (тыс.руб)</t>
  </si>
  <si>
    <t>2023 год</t>
  </si>
  <si>
    <t>Приложение 13</t>
  </si>
  <si>
    <t>Приложение 14</t>
  </si>
  <si>
    <t>Источники внутреннего финансирования дефицита бюджета городского округа Мегион Ханты-Мансийского автономного округа – Югры на 2021 год</t>
  </si>
  <si>
    <t>Источники внутреннего финансирования дефицита бюджета городского округа Мегион Ханты-Мансийского автономного округа – Югры на плановый период 2022 и 2023 годов</t>
  </si>
  <si>
    <t>городского округа Мегион Ханты-Мансийского автономного округа – Югры на 2021 год</t>
  </si>
  <si>
    <t>городского округа Мегион Ханты-Мансийского автономного округа – Югры на плановый период 2022 и 2023 годов</t>
  </si>
  <si>
    <t>от "_18_" 12_ 2020 № _37__</t>
  </si>
  <si>
    <t>Решение Думы города от 18.12.2020 №37 (тыс.рублей)</t>
  </si>
  <si>
    <t>Уточнение февраль</t>
  </si>
  <si>
    <t>Приложение 12</t>
  </si>
  <si>
    <t>Решение Думы города от 19.02.2021 №50 (тыс.рублей)</t>
  </si>
  <si>
    <t>Уточнение май</t>
  </si>
  <si>
    <r>
      <t>Сумма на 2021 год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(тыс.рублей)</t>
    </r>
  </si>
  <si>
    <t>5</t>
  </si>
  <si>
    <t>Доходы</t>
  </si>
  <si>
    <t>Расходы</t>
  </si>
  <si>
    <t>Дефицит</t>
  </si>
  <si>
    <r>
      <t xml:space="preserve">от "21" 05_2021 № </t>
    </r>
    <r>
      <rPr>
        <u/>
        <sz val="10"/>
        <rFont val="Times New Roman"/>
        <family val="1"/>
        <charset val="204"/>
      </rPr>
      <t>75</t>
    </r>
  </si>
  <si>
    <r>
      <t xml:space="preserve">от " 21 " _05_2021 № </t>
    </r>
    <r>
      <rPr>
        <u/>
        <sz val="10"/>
        <rFont val="Times New Roman"/>
        <family val="1"/>
        <charset val="204"/>
      </rPr>
      <t>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</si>
</sst>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/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0" fontId="3" fillId="0" borderId="2" xfId="0" applyFont="1" applyBorder="1"/>
    <xf numFmtId="164" fontId="5" fillId="0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/>
    <xf numFmtId="0" fontId="3" fillId="2" borderId="2" xfId="0" applyFont="1" applyFill="1" applyBorder="1"/>
    <xf numFmtId="4" fontId="5" fillId="2" borderId="2" xfId="0" applyNumberFormat="1" applyFont="1" applyFill="1" applyBorder="1" applyAlignment="1">
      <alignment horizontal="right"/>
    </xf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7" fillId="0" borderId="0" xfId="0" applyFont="1"/>
    <xf numFmtId="164" fontId="4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left"/>
      <protection hidden="1"/>
    </xf>
    <xf numFmtId="4" fontId="1" fillId="2" borderId="2" xfId="0" applyNumberFormat="1" applyFont="1" applyFill="1" applyBorder="1" applyAlignment="1">
      <alignment horizontal="center" vertical="center"/>
    </xf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164" fontId="5" fillId="0" borderId="2" xfId="0" applyNumberFormat="1" applyFont="1" applyFill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vertical="center"/>
    </xf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8" fillId="0" borderId="0" xfId="1" applyFont="1" applyFill="1" applyBorder="1" applyAlignment="1" applyProtection="1">
      <alignment horizontal="left"/>
      <protection hidden="1"/>
    </xf>
    <xf numFmtId="0" fontId="7" fillId="0" borderId="0" xfId="0" applyFont="1" applyFill="1"/>
    <xf numFmtId="0" fontId="6" fillId="0" borderId="0" xfId="0" applyFont="1" applyFill="1"/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justify" vertical="center"/>
    </xf>
    <xf numFmtId="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1" fillId="0" borderId="5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zoomScaleNormal="100" workbookViewId="0">
      <selection activeCell="L17" sqref="L17"/>
    </sheetView>
  </sheetViews>
  <sheetFormatPr defaultRowHeight="15" x14ac:dyDescent="0.25"/>
  <cols>
    <col min="1" max="1" width="65" style="2" customWidth="1"/>
    <col min="2" max="2" width="29.7109375" style="2" customWidth="1"/>
    <col min="3" max="3" width="17.5703125" style="2" hidden="1" customWidth="1"/>
    <col min="4" max="4" width="12.140625" style="2" hidden="1" customWidth="1"/>
    <col min="5" max="5" width="16" style="2" customWidth="1"/>
    <col min="6" max="6" width="18.28515625" style="2" customWidth="1"/>
    <col min="7" max="7" width="21.42578125" style="2" customWidth="1"/>
    <col min="8" max="231" width="9.140625" style="2"/>
    <col min="232" max="232" width="67" style="2" customWidth="1"/>
    <col min="233" max="233" width="29.7109375" style="2" customWidth="1"/>
    <col min="234" max="234" width="20.7109375" style="2" customWidth="1"/>
    <col min="235" max="236" width="0" style="2" hidden="1" customWidth="1"/>
    <col min="237" max="487" width="9.140625" style="2"/>
    <col min="488" max="488" width="67" style="2" customWidth="1"/>
    <col min="489" max="489" width="29.7109375" style="2" customWidth="1"/>
    <col min="490" max="490" width="20.7109375" style="2" customWidth="1"/>
    <col min="491" max="492" width="0" style="2" hidden="1" customWidth="1"/>
    <col min="493" max="743" width="9.140625" style="2"/>
    <col min="744" max="744" width="67" style="2" customWidth="1"/>
    <col min="745" max="745" width="29.7109375" style="2" customWidth="1"/>
    <col min="746" max="746" width="20.7109375" style="2" customWidth="1"/>
    <col min="747" max="748" width="0" style="2" hidden="1" customWidth="1"/>
    <col min="749" max="999" width="9.140625" style="2"/>
    <col min="1000" max="1000" width="67" style="2" customWidth="1"/>
    <col min="1001" max="1001" width="29.7109375" style="2" customWidth="1"/>
    <col min="1002" max="1002" width="20.7109375" style="2" customWidth="1"/>
    <col min="1003" max="1004" width="0" style="2" hidden="1" customWidth="1"/>
    <col min="1005" max="1255" width="9.140625" style="2"/>
    <col min="1256" max="1256" width="67" style="2" customWidth="1"/>
    <col min="1257" max="1257" width="29.7109375" style="2" customWidth="1"/>
    <col min="1258" max="1258" width="20.7109375" style="2" customWidth="1"/>
    <col min="1259" max="1260" width="0" style="2" hidden="1" customWidth="1"/>
    <col min="1261" max="1511" width="9.140625" style="2"/>
    <col min="1512" max="1512" width="67" style="2" customWidth="1"/>
    <col min="1513" max="1513" width="29.7109375" style="2" customWidth="1"/>
    <col min="1514" max="1514" width="20.7109375" style="2" customWidth="1"/>
    <col min="1515" max="1516" width="0" style="2" hidden="1" customWidth="1"/>
    <col min="1517" max="1767" width="9.140625" style="2"/>
    <col min="1768" max="1768" width="67" style="2" customWidth="1"/>
    <col min="1769" max="1769" width="29.7109375" style="2" customWidth="1"/>
    <col min="1770" max="1770" width="20.7109375" style="2" customWidth="1"/>
    <col min="1771" max="1772" width="0" style="2" hidden="1" customWidth="1"/>
    <col min="1773" max="2023" width="9.140625" style="2"/>
    <col min="2024" max="2024" width="67" style="2" customWidth="1"/>
    <col min="2025" max="2025" width="29.7109375" style="2" customWidth="1"/>
    <col min="2026" max="2026" width="20.7109375" style="2" customWidth="1"/>
    <col min="2027" max="2028" width="0" style="2" hidden="1" customWidth="1"/>
    <col min="2029" max="2279" width="9.140625" style="2"/>
    <col min="2280" max="2280" width="67" style="2" customWidth="1"/>
    <col min="2281" max="2281" width="29.7109375" style="2" customWidth="1"/>
    <col min="2282" max="2282" width="20.7109375" style="2" customWidth="1"/>
    <col min="2283" max="2284" width="0" style="2" hidden="1" customWidth="1"/>
    <col min="2285" max="2535" width="9.140625" style="2"/>
    <col min="2536" max="2536" width="67" style="2" customWidth="1"/>
    <col min="2537" max="2537" width="29.7109375" style="2" customWidth="1"/>
    <col min="2538" max="2538" width="20.7109375" style="2" customWidth="1"/>
    <col min="2539" max="2540" width="0" style="2" hidden="1" customWidth="1"/>
    <col min="2541" max="2791" width="9.140625" style="2"/>
    <col min="2792" max="2792" width="67" style="2" customWidth="1"/>
    <col min="2793" max="2793" width="29.7109375" style="2" customWidth="1"/>
    <col min="2794" max="2794" width="20.7109375" style="2" customWidth="1"/>
    <col min="2795" max="2796" width="0" style="2" hidden="1" customWidth="1"/>
    <col min="2797" max="3047" width="9.140625" style="2"/>
    <col min="3048" max="3048" width="67" style="2" customWidth="1"/>
    <col min="3049" max="3049" width="29.7109375" style="2" customWidth="1"/>
    <col min="3050" max="3050" width="20.7109375" style="2" customWidth="1"/>
    <col min="3051" max="3052" width="0" style="2" hidden="1" customWidth="1"/>
    <col min="3053" max="3303" width="9.140625" style="2"/>
    <col min="3304" max="3304" width="67" style="2" customWidth="1"/>
    <col min="3305" max="3305" width="29.7109375" style="2" customWidth="1"/>
    <col min="3306" max="3306" width="20.7109375" style="2" customWidth="1"/>
    <col min="3307" max="3308" width="0" style="2" hidden="1" customWidth="1"/>
    <col min="3309" max="3559" width="9.140625" style="2"/>
    <col min="3560" max="3560" width="67" style="2" customWidth="1"/>
    <col min="3561" max="3561" width="29.7109375" style="2" customWidth="1"/>
    <col min="3562" max="3562" width="20.7109375" style="2" customWidth="1"/>
    <col min="3563" max="3564" width="0" style="2" hidden="1" customWidth="1"/>
    <col min="3565" max="3815" width="9.140625" style="2"/>
    <col min="3816" max="3816" width="67" style="2" customWidth="1"/>
    <col min="3817" max="3817" width="29.7109375" style="2" customWidth="1"/>
    <col min="3818" max="3818" width="20.7109375" style="2" customWidth="1"/>
    <col min="3819" max="3820" width="0" style="2" hidden="1" customWidth="1"/>
    <col min="3821" max="4071" width="9.140625" style="2"/>
    <col min="4072" max="4072" width="67" style="2" customWidth="1"/>
    <col min="4073" max="4073" width="29.7109375" style="2" customWidth="1"/>
    <col min="4074" max="4074" width="20.7109375" style="2" customWidth="1"/>
    <col min="4075" max="4076" width="0" style="2" hidden="1" customWidth="1"/>
    <col min="4077" max="4327" width="9.140625" style="2"/>
    <col min="4328" max="4328" width="67" style="2" customWidth="1"/>
    <col min="4329" max="4329" width="29.7109375" style="2" customWidth="1"/>
    <col min="4330" max="4330" width="20.7109375" style="2" customWidth="1"/>
    <col min="4331" max="4332" width="0" style="2" hidden="1" customWidth="1"/>
    <col min="4333" max="4583" width="9.140625" style="2"/>
    <col min="4584" max="4584" width="67" style="2" customWidth="1"/>
    <col min="4585" max="4585" width="29.7109375" style="2" customWidth="1"/>
    <col min="4586" max="4586" width="20.7109375" style="2" customWidth="1"/>
    <col min="4587" max="4588" width="0" style="2" hidden="1" customWidth="1"/>
    <col min="4589" max="4839" width="9.140625" style="2"/>
    <col min="4840" max="4840" width="67" style="2" customWidth="1"/>
    <col min="4841" max="4841" width="29.7109375" style="2" customWidth="1"/>
    <col min="4842" max="4842" width="20.7109375" style="2" customWidth="1"/>
    <col min="4843" max="4844" width="0" style="2" hidden="1" customWidth="1"/>
    <col min="4845" max="5095" width="9.140625" style="2"/>
    <col min="5096" max="5096" width="67" style="2" customWidth="1"/>
    <col min="5097" max="5097" width="29.7109375" style="2" customWidth="1"/>
    <col min="5098" max="5098" width="20.7109375" style="2" customWidth="1"/>
    <col min="5099" max="5100" width="0" style="2" hidden="1" customWidth="1"/>
    <col min="5101" max="5351" width="9.140625" style="2"/>
    <col min="5352" max="5352" width="67" style="2" customWidth="1"/>
    <col min="5353" max="5353" width="29.7109375" style="2" customWidth="1"/>
    <col min="5354" max="5354" width="20.7109375" style="2" customWidth="1"/>
    <col min="5355" max="5356" width="0" style="2" hidden="1" customWidth="1"/>
    <col min="5357" max="5607" width="9.140625" style="2"/>
    <col min="5608" max="5608" width="67" style="2" customWidth="1"/>
    <col min="5609" max="5609" width="29.7109375" style="2" customWidth="1"/>
    <col min="5610" max="5610" width="20.7109375" style="2" customWidth="1"/>
    <col min="5611" max="5612" width="0" style="2" hidden="1" customWidth="1"/>
    <col min="5613" max="5863" width="9.140625" style="2"/>
    <col min="5864" max="5864" width="67" style="2" customWidth="1"/>
    <col min="5865" max="5865" width="29.7109375" style="2" customWidth="1"/>
    <col min="5866" max="5866" width="20.7109375" style="2" customWidth="1"/>
    <col min="5867" max="5868" width="0" style="2" hidden="1" customWidth="1"/>
    <col min="5869" max="6119" width="9.140625" style="2"/>
    <col min="6120" max="6120" width="67" style="2" customWidth="1"/>
    <col min="6121" max="6121" width="29.7109375" style="2" customWidth="1"/>
    <col min="6122" max="6122" width="20.7109375" style="2" customWidth="1"/>
    <col min="6123" max="6124" width="0" style="2" hidden="1" customWidth="1"/>
    <col min="6125" max="6375" width="9.140625" style="2"/>
    <col min="6376" max="6376" width="67" style="2" customWidth="1"/>
    <col min="6377" max="6377" width="29.7109375" style="2" customWidth="1"/>
    <col min="6378" max="6378" width="20.7109375" style="2" customWidth="1"/>
    <col min="6379" max="6380" width="0" style="2" hidden="1" customWidth="1"/>
    <col min="6381" max="6631" width="9.140625" style="2"/>
    <col min="6632" max="6632" width="67" style="2" customWidth="1"/>
    <col min="6633" max="6633" width="29.7109375" style="2" customWidth="1"/>
    <col min="6634" max="6634" width="20.7109375" style="2" customWidth="1"/>
    <col min="6635" max="6636" width="0" style="2" hidden="1" customWidth="1"/>
    <col min="6637" max="6887" width="9.140625" style="2"/>
    <col min="6888" max="6888" width="67" style="2" customWidth="1"/>
    <col min="6889" max="6889" width="29.7109375" style="2" customWidth="1"/>
    <col min="6890" max="6890" width="20.7109375" style="2" customWidth="1"/>
    <col min="6891" max="6892" width="0" style="2" hidden="1" customWidth="1"/>
    <col min="6893" max="7143" width="9.140625" style="2"/>
    <col min="7144" max="7144" width="67" style="2" customWidth="1"/>
    <col min="7145" max="7145" width="29.7109375" style="2" customWidth="1"/>
    <col min="7146" max="7146" width="20.7109375" style="2" customWidth="1"/>
    <col min="7147" max="7148" width="0" style="2" hidden="1" customWidth="1"/>
    <col min="7149" max="7399" width="9.140625" style="2"/>
    <col min="7400" max="7400" width="67" style="2" customWidth="1"/>
    <col min="7401" max="7401" width="29.7109375" style="2" customWidth="1"/>
    <col min="7402" max="7402" width="20.7109375" style="2" customWidth="1"/>
    <col min="7403" max="7404" width="0" style="2" hidden="1" customWidth="1"/>
    <col min="7405" max="7655" width="9.140625" style="2"/>
    <col min="7656" max="7656" width="67" style="2" customWidth="1"/>
    <col min="7657" max="7657" width="29.7109375" style="2" customWidth="1"/>
    <col min="7658" max="7658" width="20.7109375" style="2" customWidth="1"/>
    <col min="7659" max="7660" width="0" style="2" hidden="1" customWidth="1"/>
    <col min="7661" max="7911" width="9.140625" style="2"/>
    <col min="7912" max="7912" width="67" style="2" customWidth="1"/>
    <col min="7913" max="7913" width="29.7109375" style="2" customWidth="1"/>
    <col min="7914" max="7914" width="20.7109375" style="2" customWidth="1"/>
    <col min="7915" max="7916" width="0" style="2" hidden="1" customWidth="1"/>
    <col min="7917" max="8167" width="9.140625" style="2"/>
    <col min="8168" max="8168" width="67" style="2" customWidth="1"/>
    <col min="8169" max="8169" width="29.7109375" style="2" customWidth="1"/>
    <col min="8170" max="8170" width="20.7109375" style="2" customWidth="1"/>
    <col min="8171" max="8172" width="0" style="2" hidden="1" customWidth="1"/>
    <col min="8173" max="8423" width="9.140625" style="2"/>
    <col min="8424" max="8424" width="67" style="2" customWidth="1"/>
    <col min="8425" max="8425" width="29.7109375" style="2" customWidth="1"/>
    <col min="8426" max="8426" width="20.7109375" style="2" customWidth="1"/>
    <col min="8427" max="8428" width="0" style="2" hidden="1" customWidth="1"/>
    <col min="8429" max="8679" width="9.140625" style="2"/>
    <col min="8680" max="8680" width="67" style="2" customWidth="1"/>
    <col min="8681" max="8681" width="29.7109375" style="2" customWidth="1"/>
    <col min="8682" max="8682" width="20.7109375" style="2" customWidth="1"/>
    <col min="8683" max="8684" width="0" style="2" hidden="1" customWidth="1"/>
    <col min="8685" max="8935" width="9.140625" style="2"/>
    <col min="8936" max="8936" width="67" style="2" customWidth="1"/>
    <col min="8937" max="8937" width="29.7109375" style="2" customWidth="1"/>
    <col min="8938" max="8938" width="20.7109375" style="2" customWidth="1"/>
    <col min="8939" max="8940" width="0" style="2" hidden="1" customWidth="1"/>
    <col min="8941" max="9191" width="9.140625" style="2"/>
    <col min="9192" max="9192" width="67" style="2" customWidth="1"/>
    <col min="9193" max="9193" width="29.7109375" style="2" customWidth="1"/>
    <col min="9194" max="9194" width="20.7109375" style="2" customWidth="1"/>
    <col min="9195" max="9196" width="0" style="2" hidden="1" customWidth="1"/>
    <col min="9197" max="9447" width="9.140625" style="2"/>
    <col min="9448" max="9448" width="67" style="2" customWidth="1"/>
    <col min="9449" max="9449" width="29.7109375" style="2" customWidth="1"/>
    <col min="9450" max="9450" width="20.7109375" style="2" customWidth="1"/>
    <col min="9451" max="9452" width="0" style="2" hidden="1" customWidth="1"/>
    <col min="9453" max="9703" width="9.140625" style="2"/>
    <col min="9704" max="9704" width="67" style="2" customWidth="1"/>
    <col min="9705" max="9705" width="29.7109375" style="2" customWidth="1"/>
    <col min="9706" max="9706" width="20.7109375" style="2" customWidth="1"/>
    <col min="9707" max="9708" width="0" style="2" hidden="1" customWidth="1"/>
    <col min="9709" max="9959" width="9.140625" style="2"/>
    <col min="9960" max="9960" width="67" style="2" customWidth="1"/>
    <col min="9961" max="9961" width="29.7109375" style="2" customWidth="1"/>
    <col min="9962" max="9962" width="20.7109375" style="2" customWidth="1"/>
    <col min="9963" max="9964" width="0" style="2" hidden="1" customWidth="1"/>
    <col min="9965" max="10215" width="9.140625" style="2"/>
    <col min="10216" max="10216" width="67" style="2" customWidth="1"/>
    <col min="10217" max="10217" width="29.7109375" style="2" customWidth="1"/>
    <col min="10218" max="10218" width="20.7109375" style="2" customWidth="1"/>
    <col min="10219" max="10220" width="0" style="2" hidden="1" customWidth="1"/>
    <col min="10221" max="10471" width="9.140625" style="2"/>
    <col min="10472" max="10472" width="67" style="2" customWidth="1"/>
    <col min="10473" max="10473" width="29.7109375" style="2" customWidth="1"/>
    <col min="10474" max="10474" width="20.7109375" style="2" customWidth="1"/>
    <col min="10475" max="10476" width="0" style="2" hidden="1" customWidth="1"/>
    <col min="10477" max="10727" width="9.140625" style="2"/>
    <col min="10728" max="10728" width="67" style="2" customWidth="1"/>
    <col min="10729" max="10729" width="29.7109375" style="2" customWidth="1"/>
    <col min="10730" max="10730" width="20.7109375" style="2" customWidth="1"/>
    <col min="10731" max="10732" width="0" style="2" hidden="1" customWidth="1"/>
    <col min="10733" max="10983" width="9.140625" style="2"/>
    <col min="10984" max="10984" width="67" style="2" customWidth="1"/>
    <col min="10985" max="10985" width="29.7109375" style="2" customWidth="1"/>
    <col min="10986" max="10986" width="20.7109375" style="2" customWidth="1"/>
    <col min="10987" max="10988" width="0" style="2" hidden="1" customWidth="1"/>
    <col min="10989" max="11239" width="9.140625" style="2"/>
    <col min="11240" max="11240" width="67" style="2" customWidth="1"/>
    <col min="11241" max="11241" width="29.7109375" style="2" customWidth="1"/>
    <col min="11242" max="11242" width="20.7109375" style="2" customWidth="1"/>
    <col min="11243" max="11244" width="0" style="2" hidden="1" customWidth="1"/>
    <col min="11245" max="11495" width="9.140625" style="2"/>
    <col min="11496" max="11496" width="67" style="2" customWidth="1"/>
    <col min="11497" max="11497" width="29.7109375" style="2" customWidth="1"/>
    <col min="11498" max="11498" width="20.7109375" style="2" customWidth="1"/>
    <col min="11499" max="11500" width="0" style="2" hidden="1" customWidth="1"/>
    <col min="11501" max="11751" width="9.140625" style="2"/>
    <col min="11752" max="11752" width="67" style="2" customWidth="1"/>
    <col min="11753" max="11753" width="29.7109375" style="2" customWidth="1"/>
    <col min="11754" max="11754" width="20.7109375" style="2" customWidth="1"/>
    <col min="11755" max="11756" width="0" style="2" hidden="1" customWidth="1"/>
    <col min="11757" max="12007" width="9.140625" style="2"/>
    <col min="12008" max="12008" width="67" style="2" customWidth="1"/>
    <col min="12009" max="12009" width="29.7109375" style="2" customWidth="1"/>
    <col min="12010" max="12010" width="20.7109375" style="2" customWidth="1"/>
    <col min="12011" max="12012" width="0" style="2" hidden="1" customWidth="1"/>
    <col min="12013" max="12263" width="9.140625" style="2"/>
    <col min="12264" max="12264" width="67" style="2" customWidth="1"/>
    <col min="12265" max="12265" width="29.7109375" style="2" customWidth="1"/>
    <col min="12266" max="12266" width="20.7109375" style="2" customWidth="1"/>
    <col min="12267" max="12268" width="0" style="2" hidden="1" customWidth="1"/>
    <col min="12269" max="12519" width="9.140625" style="2"/>
    <col min="12520" max="12520" width="67" style="2" customWidth="1"/>
    <col min="12521" max="12521" width="29.7109375" style="2" customWidth="1"/>
    <col min="12522" max="12522" width="20.7109375" style="2" customWidth="1"/>
    <col min="12523" max="12524" width="0" style="2" hidden="1" customWidth="1"/>
    <col min="12525" max="12775" width="9.140625" style="2"/>
    <col min="12776" max="12776" width="67" style="2" customWidth="1"/>
    <col min="12777" max="12777" width="29.7109375" style="2" customWidth="1"/>
    <col min="12778" max="12778" width="20.7109375" style="2" customWidth="1"/>
    <col min="12779" max="12780" width="0" style="2" hidden="1" customWidth="1"/>
    <col min="12781" max="13031" width="9.140625" style="2"/>
    <col min="13032" max="13032" width="67" style="2" customWidth="1"/>
    <col min="13033" max="13033" width="29.7109375" style="2" customWidth="1"/>
    <col min="13034" max="13034" width="20.7109375" style="2" customWidth="1"/>
    <col min="13035" max="13036" width="0" style="2" hidden="1" customWidth="1"/>
    <col min="13037" max="13287" width="9.140625" style="2"/>
    <col min="13288" max="13288" width="67" style="2" customWidth="1"/>
    <col min="13289" max="13289" width="29.7109375" style="2" customWidth="1"/>
    <col min="13290" max="13290" width="20.7109375" style="2" customWidth="1"/>
    <col min="13291" max="13292" width="0" style="2" hidden="1" customWidth="1"/>
    <col min="13293" max="13543" width="9.140625" style="2"/>
    <col min="13544" max="13544" width="67" style="2" customWidth="1"/>
    <col min="13545" max="13545" width="29.7109375" style="2" customWidth="1"/>
    <col min="13546" max="13546" width="20.7109375" style="2" customWidth="1"/>
    <col min="13547" max="13548" width="0" style="2" hidden="1" customWidth="1"/>
    <col min="13549" max="13799" width="9.140625" style="2"/>
    <col min="13800" max="13800" width="67" style="2" customWidth="1"/>
    <col min="13801" max="13801" width="29.7109375" style="2" customWidth="1"/>
    <col min="13802" max="13802" width="20.7109375" style="2" customWidth="1"/>
    <col min="13803" max="13804" width="0" style="2" hidden="1" customWidth="1"/>
    <col min="13805" max="14055" width="9.140625" style="2"/>
    <col min="14056" max="14056" width="67" style="2" customWidth="1"/>
    <col min="14057" max="14057" width="29.7109375" style="2" customWidth="1"/>
    <col min="14058" max="14058" width="20.7109375" style="2" customWidth="1"/>
    <col min="14059" max="14060" width="0" style="2" hidden="1" customWidth="1"/>
    <col min="14061" max="14311" width="9.140625" style="2"/>
    <col min="14312" max="14312" width="67" style="2" customWidth="1"/>
    <col min="14313" max="14313" width="29.7109375" style="2" customWidth="1"/>
    <col min="14314" max="14314" width="20.7109375" style="2" customWidth="1"/>
    <col min="14315" max="14316" width="0" style="2" hidden="1" customWidth="1"/>
    <col min="14317" max="14567" width="9.140625" style="2"/>
    <col min="14568" max="14568" width="67" style="2" customWidth="1"/>
    <col min="14569" max="14569" width="29.7109375" style="2" customWidth="1"/>
    <col min="14570" max="14570" width="20.7109375" style="2" customWidth="1"/>
    <col min="14571" max="14572" width="0" style="2" hidden="1" customWidth="1"/>
    <col min="14573" max="14823" width="9.140625" style="2"/>
    <col min="14824" max="14824" width="67" style="2" customWidth="1"/>
    <col min="14825" max="14825" width="29.7109375" style="2" customWidth="1"/>
    <col min="14826" max="14826" width="20.7109375" style="2" customWidth="1"/>
    <col min="14827" max="14828" width="0" style="2" hidden="1" customWidth="1"/>
    <col min="14829" max="15079" width="9.140625" style="2"/>
    <col min="15080" max="15080" width="67" style="2" customWidth="1"/>
    <col min="15081" max="15081" width="29.7109375" style="2" customWidth="1"/>
    <col min="15082" max="15082" width="20.7109375" style="2" customWidth="1"/>
    <col min="15083" max="15084" width="0" style="2" hidden="1" customWidth="1"/>
    <col min="15085" max="15335" width="9.140625" style="2"/>
    <col min="15336" max="15336" width="67" style="2" customWidth="1"/>
    <col min="15337" max="15337" width="29.7109375" style="2" customWidth="1"/>
    <col min="15338" max="15338" width="20.7109375" style="2" customWidth="1"/>
    <col min="15339" max="15340" width="0" style="2" hidden="1" customWidth="1"/>
    <col min="15341" max="15591" width="9.140625" style="2"/>
    <col min="15592" max="15592" width="67" style="2" customWidth="1"/>
    <col min="15593" max="15593" width="29.7109375" style="2" customWidth="1"/>
    <col min="15594" max="15594" width="20.7109375" style="2" customWidth="1"/>
    <col min="15595" max="15596" width="0" style="2" hidden="1" customWidth="1"/>
    <col min="15597" max="15847" width="9.140625" style="2"/>
    <col min="15848" max="15848" width="67" style="2" customWidth="1"/>
    <col min="15849" max="15849" width="29.7109375" style="2" customWidth="1"/>
    <col min="15850" max="15850" width="20.7109375" style="2" customWidth="1"/>
    <col min="15851" max="15852" width="0" style="2" hidden="1" customWidth="1"/>
    <col min="15853" max="16103" width="9.140625" style="2"/>
    <col min="16104" max="16104" width="67" style="2" customWidth="1"/>
    <col min="16105" max="16105" width="29.7109375" style="2" customWidth="1"/>
    <col min="16106" max="16106" width="20.7109375" style="2" customWidth="1"/>
    <col min="16107" max="16108" width="0" style="2" hidden="1" customWidth="1"/>
    <col min="16109" max="16384" width="9.140625" style="2"/>
  </cols>
  <sheetData>
    <row r="1" spans="1:8" s="1" customFormat="1" ht="15.75" x14ac:dyDescent="0.25">
      <c r="E1" s="32"/>
      <c r="G1" s="55" t="s">
        <v>135</v>
      </c>
    </row>
    <row r="2" spans="1:8" s="1" customFormat="1" ht="15.75" x14ac:dyDescent="0.25">
      <c r="E2" s="32"/>
      <c r="G2" s="55" t="s">
        <v>0</v>
      </c>
    </row>
    <row r="3" spans="1:8" x14ac:dyDescent="0.25">
      <c r="E3" s="26"/>
      <c r="G3" s="56" t="s">
        <v>1</v>
      </c>
    </row>
    <row r="4" spans="1:8" s="1" customFormat="1" ht="15.75" x14ac:dyDescent="0.25">
      <c r="E4" s="32"/>
      <c r="G4" s="55" t="s">
        <v>143</v>
      </c>
    </row>
    <row r="6" spans="1:8" ht="15" customHeight="1" x14ac:dyDescent="0.25">
      <c r="A6" s="66" t="s">
        <v>128</v>
      </c>
      <c r="B6" s="66"/>
      <c r="C6" s="66"/>
      <c r="D6" s="66"/>
      <c r="E6" s="66"/>
    </row>
    <row r="7" spans="1:8" ht="26.25" customHeight="1" x14ac:dyDescent="0.25">
      <c r="A7" s="67"/>
      <c r="B7" s="67"/>
      <c r="C7" s="67"/>
      <c r="D7" s="67"/>
      <c r="E7" s="67"/>
    </row>
    <row r="8" spans="1:8" ht="15" customHeight="1" x14ac:dyDescent="0.25">
      <c r="A8" s="68" t="s">
        <v>2</v>
      </c>
      <c r="B8" s="69" t="s">
        <v>3</v>
      </c>
      <c r="C8" s="65" t="s">
        <v>133</v>
      </c>
      <c r="D8" s="63" t="s">
        <v>134</v>
      </c>
      <c r="E8" s="65" t="s">
        <v>136</v>
      </c>
      <c r="F8" s="63" t="s">
        <v>137</v>
      </c>
      <c r="G8" s="65" t="s">
        <v>138</v>
      </c>
    </row>
    <row r="9" spans="1:8" ht="56.25" customHeight="1" x14ac:dyDescent="0.25">
      <c r="A9" s="68"/>
      <c r="B9" s="69"/>
      <c r="C9" s="65"/>
      <c r="D9" s="64"/>
      <c r="E9" s="65"/>
      <c r="F9" s="64"/>
      <c r="G9" s="65"/>
    </row>
    <row r="10" spans="1:8" s="4" customFormat="1" x14ac:dyDescent="0.25">
      <c r="A10" s="36">
        <v>1</v>
      </c>
      <c r="B10" s="37">
        <v>2</v>
      </c>
      <c r="C10" s="38" t="s">
        <v>4</v>
      </c>
      <c r="D10" s="3"/>
      <c r="E10" s="38" t="s">
        <v>4</v>
      </c>
      <c r="F10" s="39">
        <v>4</v>
      </c>
      <c r="G10" s="39" t="s">
        <v>139</v>
      </c>
    </row>
    <row r="11" spans="1:8" ht="28.5" x14ac:dyDescent="0.25">
      <c r="A11" s="5" t="s">
        <v>5</v>
      </c>
      <c r="B11" s="6" t="s">
        <v>6</v>
      </c>
      <c r="C11" s="27">
        <f>SUM(C12+C17+C22+C27)</f>
        <v>125045.9</v>
      </c>
      <c r="D11" s="27">
        <f t="shared" ref="D11" si="0">SUM(D12+D17+D22+D27)</f>
        <v>0</v>
      </c>
      <c r="E11" s="44">
        <v>125045.9</v>
      </c>
      <c r="F11" s="44">
        <f>SUM(F12+F17+F22+F27)</f>
        <v>95682.8</v>
      </c>
      <c r="G11" s="44">
        <f>SUM(G12+G17+G22+G27)</f>
        <v>220728.7</v>
      </c>
      <c r="H11" s="40"/>
    </row>
    <row r="12" spans="1:8" ht="42.75" hidden="1" x14ac:dyDescent="0.25">
      <c r="A12" s="5" t="s">
        <v>7</v>
      </c>
      <c r="B12" s="6" t="s">
        <v>8</v>
      </c>
      <c r="C12" s="27">
        <f>C14</f>
        <v>0</v>
      </c>
      <c r="D12" s="27">
        <f t="shared" ref="D12:G12" si="1">D14</f>
        <v>0</v>
      </c>
      <c r="E12" s="44">
        <v>0</v>
      </c>
      <c r="F12" s="44">
        <f t="shared" si="1"/>
        <v>0</v>
      </c>
      <c r="G12" s="44">
        <f t="shared" si="1"/>
        <v>0</v>
      </c>
    </row>
    <row r="13" spans="1:8" ht="45" hidden="1" x14ac:dyDescent="0.25">
      <c r="A13" s="8" t="s">
        <v>9</v>
      </c>
      <c r="B13" s="9" t="s">
        <v>10</v>
      </c>
      <c r="C13" s="9" t="s">
        <v>11</v>
      </c>
      <c r="D13" s="10"/>
      <c r="E13" s="41">
        <v>0</v>
      </c>
      <c r="F13" s="42">
        <v>0</v>
      </c>
      <c r="G13" s="42">
        <v>0</v>
      </c>
    </row>
    <row r="14" spans="1:8" ht="45" hidden="1" x14ac:dyDescent="0.25">
      <c r="A14" s="8" t="s">
        <v>12</v>
      </c>
      <c r="B14" s="9" t="s">
        <v>13</v>
      </c>
      <c r="C14" s="28">
        <f>C16</f>
        <v>0</v>
      </c>
      <c r="D14" s="7">
        <f t="shared" ref="D14" si="2">D16</f>
        <v>0</v>
      </c>
      <c r="E14" s="41">
        <v>0</v>
      </c>
      <c r="F14" s="42">
        <v>0</v>
      </c>
      <c r="G14" s="42">
        <v>0</v>
      </c>
    </row>
    <row r="15" spans="1:8" ht="45" hidden="1" x14ac:dyDescent="0.25">
      <c r="A15" s="8" t="s">
        <v>14</v>
      </c>
      <c r="B15" s="9" t="s">
        <v>15</v>
      </c>
      <c r="C15" s="28">
        <f>SUM(C16)</f>
        <v>0</v>
      </c>
      <c r="D15" s="10"/>
      <c r="E15" s="41">
        <v>0</v>
      </c>
      <c r="F15" s="42">
        <v>0</v>
      </c>
      <c r="G15" s="42">
        <v>0</v>
      </c>
    </row>
    <row r="16" spans="1:8" ht="45" hidden="1" x14ac:dyDescent="0.25">
      <c r="A16" s="8" t="s">
        <v>16</v>
      </c>
      <c r="B16" s="9" t="s">
        <v>17</v>
      </c>
      <c r="C16" s="28">
        <v>0</v>
      </c>
      <c r="D16" s="11">
        <v>0</v>
      </c>
      <c r="E16" s="41">
        <v>0</v>
      </c>
      <c r="F16" s="42">
        <v>0</v>
      </c>
      <c r="G16" s="42">
        <v>0</v>
      </c>
    </row>
    <row r="17" spans="1:7" ht="28.5" x14ac:dyDescent="0.25">
      <c r="A17" s="5" t="s">
        <v>18</v>
      </c>
      <c r="B17" s="6" t="s">
        <v>19</v>
      </c>
      <c r="C17" s="29">
        <f>SUM(C18+C20)</f>
        <v>175045.9</v>
      </c>
      <c r="D17" s="29">
        <f t="shared" ref="D17:G17" si="3">SUM(D18+D20)</f>
        <v>0</v>
      </c>
      <c r="E17" s="45">
        <v>175045.9</v>
      </c>
      <c r="F17" s="45">
        <f t="shared" si="3"/>
        <v>0</v>
      </c>
      <c r="G17" s="45">
        <f t="shared" si="3"/>
        <v>175045.9</v>
      </c>
    </row>
    <row r="18" spans="1:7" ht="30" x14ac:dyDescent="0.25">
      <c r="A18" s="8" t="s">
        <v>20</v>
      </c>
      <c r="B18" s="9" t="s">
        <v>21</v>
      </c>
      <c r="C18" s="30">
        <f>SUM(C19)</f>
        <v>175045.9</v>
      </c>
      <c r="D18" s="11">
        <f t="shared" ref="D18" si="4">SUM(D19)</f>
        <v>0</v>
      </c>
      <c r="E18" s="41">
        <v>175045.9</v>
      </c>
      <c r="F18" s="42"/>
      <c r="G18" s="42">
        <f>G19</f>
        <v>175045.9</v>
      </c>
    </row>
    <row r="19" spans="1:7" ht="30" x14ac:dyDescent="0.25">
      <c r="A19" s="8" t="s">
        <v>22</v>
      </c>
      <c r="B19" s="9" t="s">
        <v>120</v>
      </c>
      <c r="C19" s="30">
        <f>125045.9+50000</f>
        <v>175045.9</v>
      </c>
      <c r="D19" s="10"/>
      <c r="E19" s="41">
        <v>175045.9</v>
      </c>
      <c r="F19" s="42">
        <v>0</v>
      </c>
      <c r="G19" s="42">
        <f>E19+F19</f>
        <v>175045.9</v>
      </c>
    </row>
    <row r="20" spans="1:7" ht="30" x14ac:dyDescent="0.25">
      <c r="A20" s="8" t="s">
        <v>23</v>
      </c>
      <c r="B20" s="9" t="s">
        <v>24</v>
      </c>
      <c r="C20" s="30">
        <f>SUM(C21)</f>
        <v>0</v>
      </c>
      <c r="D20" s="11">
        <f t="shared" ref="D20" si="5">SUM(D21)</f>
        <v>0</v>
      </c>
      <c r="E20" s="41">
        <v>0</v>
      </c>
      <c r="F20" s="42">
        <v>0</v>
      </c>
      <c r="G20" s="42">
        <v>0</v>
      </c>
    </row>
    <row r="21" spans="1:7" ht="30" x14ac:dyDescent="0.25">
      <c r="A21" s="8" t="s">
        <v>25</v>
      </c>
      <c r="B21" s="9" t="s">
        <v>121</v>
      </c>
      <c r="C21" s="30">
        <f>-70000+70000</f>
        <v>0</v>
      </c>
      <c r="D21" s="10"/>
      <c r="E21" s="41">
        <v>0</v>
      </c>
      <c r="F21" s="42">
        <v>0</v>
      </c>
      <c r="G21" s="42">
        <v>0</v>
      </c>
    </row>
    <row r="22" spans="1:7" s="14" customFormat="1" ht="28.5" x14ac:dyDescent="0.25">
      <c r="A22" s="12" t="s">
        <v>26</v>
      </c>
      <c r="B22" s="13" t="s">
        <v>27</v>
      </c>
      <c r="C22" s="29">
        <f>C23+C25</f>
        <v>-50000</v>
      </c>
      <c r="D22" s="29">
        <f t="shared" ref="D22:G22" si="6">D23+D25</f>
        <v>0</v>
      </c>
      <c r="E22" s="45">
        <v>-50000</v>
      </c>
      <c r="F22" s="45">
        <f t="shared" si="6"/>
        <v>0</v>
      </c>
      <c r="G22" s="45">
        <f t="shared" si="6"/>
        <v>-50000</v>
      </c>
    </row>
    <row r="23" spans="1:7" s="14" customFormat="1" ht="30" x14ac:dyDescent="0.25">
      <c r="A23" s="15" t="s">
        <v>28</v>
      </c>
      <c r="B23" s="16" t="s">
        <v>29</v>
      </c>
      <c r="C23" s="30">
        <f>C24</f>
        <v>0</v>
      </c>
      <c r="D23" s="17">
        <f t="shared" ref="D23" si="7">D24</f>
        <v>0</v>
      </c>
      <c r="E23" s="41">
        <v>0</v>
      </c>
      <c r="F23" s="43">
        <v>0</v>
      </c>
      <c r="G23" s="43">
        <v>0</v>
      </c>
    </row>
    <row r="24" spans="1:7" s="14" customFormat="1" ht="30" x14ac:dyDescent="0.25">
      <c r="A24" s="15" t="s">
        <v>30</v>
      </c>
      <c r="B24" s="16" t="s">
        <v>118</v>
      </c>
      <c r="C24" s="30">
        <v>0</v>
      </c>
      <c r="D24" s="18"/>
      <c r="E24" s="41">
        <v>0</v>
      </c>
      <c r="F24" s="43">
        <v>0</v>
      </c>
      <c r="G24" s="43">
        <v>0</v>
      </c>
    </row>
    <row r="25" spans="1:7" s="14" customFormat="1" ht="45" x14ac:dyDescent="0.25">
      <c r="A25" s="15" t="s">
        <v>31</v>
      </c>
      <c r="B25" s="16" t="s">
        <v>32</v>
      </c>
      <c r="C25" s="30">
        <f>SUM(C26)</f>
        <v>-50000</v>
      </c>
      <c r="D25" s="30">
        <f t="shared" ref="D25:G25" si="8">SUM(D26)</f>
        <v>0</v>
      </c>
      <c r="E25" s="46">
        <v>-50000</v>
      </c>
      <c r="F25" s="46">
        <f t="shared" si="8"/>
        <v>0</v>
      </c>
      <c r="G25" s="46">
        <f t="shared" si="8"/>
        <v>-50000</v>
      </c>
    </row>
    <row r="26" spans="1:7" s="14" customFormat="1" ht="45" x14ac:dyDescent="0.25">
      <c r="A26" s="15" t="s">
        <v>33</v>
      </c>
      <c r="B26" s="16" t="s">
        <v>119</v>
      </c>
      <c r="C26" s="30">
        <v>-50000</v>
      </c>
      <c r="D26" s="19"/>
      <c r="E26" s="41">
        <v>-50000</v>
      </c>
      <c r="F26" s="43">
        <v>0</v>
      </c>
      <c r="G26" s="43">
        <f>E26+F26</f>
        <v>-50000</v>
      </c>
    </row>
    <row r="27" spans="1:7" s="14" customFormat="1" ht="28.5" x14ac:dyDescent="0.25">
      <c r="A27" s="12" t="s">
        <v>34</v>
      </c>
      <c r="B27" s="13" t="s">
        <v>35</v>
      </c>
      <c r="C27" s="29">
        <f>C28+C31+C34</f>
        <v>0</v>
      </c>
      <c r="D27" s="29">
        <f t="shared" ref="D27:G27" si="9">D28+D31+D34</f>
        <v>0</v>
      </c>
      <c r="E27" s="45">
        <v>0</v>
      </c>
      <c r="F27" s="45">
        <f t="shared" si="9"/>
        <v>95682.8</v>
      </c>
      <c r="G27" s="45">
        <f t="shared" si="9"/>
        <v>95682.8</v>
      </c>
    </row>
    <row r="28" spans="1:7" s="14" customFormat="1" ht="30" x14ac:dyDescent="0.25">
      <c r="A28" s="15" t="s">
        <v>36</v>
      </c>
      <c r="B28" s="16" t="s">
        <v>37</v>
      </c>
      <c r="C28" s="30">
        <f>C29</f>
        <v>0</v>
      </c>
      <c r="D28" s="30">
        <f t="shared" ref="D28:G29" si="10">D29</f>
        <v>0</v>
      </c>
      <c r="E28" s="46">
        <v>0</v>
      </c>
      <c r="F28" s="46">
        <f t="shared" si="10"/>
        <v>95682.8</v>
      </c>
      <c r="G28" s="46">
        <f t="shared" si="10"/>
        <v>95682.8</v>
      </c>
    </row>
    <row r="29" spans="1:7" s="14" customFormat="1" ht="30" x14ac:dyDescent="0.25">
      <c r="A29" s="15" t="s">
        <v>38</v>
      </c>
      <c r="B29" s="16" t="s">
        <v>39</v>
      </c>
      <c r="C29" s="30">
        <f>C30</f>
        <v>0</v>
      </c>
      <c r="D29" s="30">
        <f t="shared" si="10"/>
        <v>0</v>
      </c>
      <c r="E29" s="46">
        <v>0</v>
      </c>
      <c r="F29" s="46">
        <f t="shared" si="10"/>
        <v>95682.8</v>
      </c>
      <c r="G29" s="46">
        <f t="shared" si="10"/>
        <v>95682.8</v>
      </c>
    </row>
    <row r="30" spans="1:7" s="14" customFormat="1" ht="45" x14ac:dyDescent="0.25">
      <c r="A30" s="15" t="s">
        <v>40</v>
      </c>
      <c r="B30" s="16" t="s">
        <v>41</v>
      </c>
      <c r="C30" s="30">
        <v>0</v>
      </c>
      <c r="D30" s="19"/>
      <c r="E30" s="41">
        <v>0</v>
      </c>
      <c r="F30" s="43">
        <v>95682.8</v>
      </c>
      <c r="G30" s="43">
        <f>E30+F30</f>
        <v>95682.8</v>
      </c>
    </row>
    <row r="31" spans="1:7" s="14" customFormat="1" ht="30" hidden="1" x14ac:dyDescent="0.25">
      <c r="A31" s="15" t="s">
        <v>42</v>
      </c>
      <c r="B31" s="16" t="s">
        <v>43</v>
      </c>
      <c r="C31" s="30">
        <f>C32</f>
        <v>0</v>
      </c>
      <c r="D31" s="19"/>
      <c r="E31" s="41">
        <v>0</v>
      </c>
      <c r="F31" s="43"/>
      <c r="G31" s="43"/>
    </row>
    <row r="32" spans="1:7" s="14" customFormat="1" ht="90" hidden="1" x14ac:dyDescent="0.25">
      <c r="A32" s="15" t="s">
        <v>44</v>
      </c>
      <c r="B32" s="16" t="s">
        <v>45</v>
      </c>
      <c r="C32" s="30">
        <f>C33</f>
        <v>0</v>
      </c>
      <c r="D32" s="19"/>
      <c r="E32" s="41">
        <v>0</v>
      </c>
      <c r="F32" s="43"/>
      <c r="G32" s="43"/>
    </row>
    <row r="33" spans="1:7" s="14" customFormat="1" ht="90" hidden="1" x14ac:dyDescent="0.25">
      <c r="A33" s="15" t="s">
        <v>46</v>
      </c>
      <c r="B33" s="16" t="s">
        <v>47</v>
      </c>
      <c r="C33" s="30">
        <v>0</v>
      </c>
      <c r="D33" s="19"/>
      <c r="E33" s="41">
        <v>0</v>
      </c>
      <c r="F33" s="43"/>
      <c r="G33" s="43"/>
    </row>
    <row r="34" spans="1:7" s="14" customFormat="1" ht="30" hidden="1" x14ac:dyDescent="0.25">
      <c r="A34" s="15" t="s">
        <v>48</v>
      </c>
      <c r="B34" s="16" t="s">
        <v>49</v>
      </c>
      <c r="C34" s="30">
        <f>C35+C40</f>
        <v>0</v>
      </c>
      <c r="D34" s="19"/>
      <c r="E34" s="41">
        <v>0</v>
      </c>
      <c r="F34" s="43"/>
      <c r="G34" s="43"/>
    </row>
    <row r="35" spans="1:7" s="14" customFormat="1" ht="30" hidden="1" x14ac:dyDescent="0.25">
      <c r="A35" s="15" t="s">
        <v>50</v>
      </c>
      <c r="B35" s="16" t="s">
        <v>51</v>
      </c>
      <c r="C35" s="30">
        <f>C36+C38</f>
        <v>0</v>
      </c>
      <c r="D35" s="19"/>
      <c r="E35" s="41">
        <v>0</v>
      </c>
      <c r="F35" s="43"/>
      <c r="G35" s="43"/>
    </row>
    <row r="36" spans="1:7" s="14" customFormat="1" ht="30" hidden="1" x14ac:dyDescent="0.25">
      <c r="A36" s="15" t="s">
        <v>52</v>
      </c>
      <c r="B36" s="16" t="s">
        <v>53</v>
      </c>
      <c r="C36" s="30">
        <f>C37</f>
        <v>0</v>
      </c>
      <c r="D36" s="19"/>
      <c r="E36" s="41">
        <v>0</v>
      </c>
      <c r="F36" s="43"/>
      <c r="G36" s="43"/>
    </row>
    <row r="37" spans="1:7" s="14" customFormat="1" ht="45" hidden="1" x14ac:dyDescent="0.25">
      <c r="A37" s="15" t="s">
        <v>54</v>
      </c>
      <c r="B37" s="16" t="s">
        <v>55</v>
      </c>
      <c r="C37" s="30">
        <v>0</v>
      </c>
      <c r="D37" s="19"/>
      <c r="E37" s="41">
        <v>0</v>
      </c>
      <c r="F37" s="43"/>
      <c r="G37" s="43"/>
    </row>
    <row r="38" spans="1:7" s="14" customFormat="1" ht="45" hidden="1" x14ac:dyDescent="0.25">
      <c r="A38" s="15" t="s">
        <v>56</v>
      </c>
      <c r="B38" s="16" t="s">
        <v>57</v>
      </c>
      <c r="C38" s="30">
        <f>C39</f>
        <v>0</v>
      </c>
      <c r="D38" s="19"/>
      <c r="E38" s="41">
        <v>0</v>
      </c>
      <c r="F38" s="43"/>
      <c r="G38" s="43"/>
    </row>
    <row r="39" spans="1:7" s="14" customFormat="1" ht="45" hidden="1" x14ac:dyDescent="0.25">
      <c r="A39" s="15" t="s">
        <v>58</v>
      </c>
      <c r="B39" s="16" t="s">
        <v>59</v>
      </c>
      <c r="C39" s="30">
        <v>0</v>
      </c>
      <c r="D39" s="19"/>
      <c r="E39" s="41">
        <v>0</v>
      </c>
      <c r="F39" s="43"/>
      <c r="G39" s="43"/>
    </row>
    <row r="40" spans="1:7" s="14" customFormat="1" ht="30" hidden="1" x14ac:dyDescent="0.25">
      <c r="A40" s="15" t="s">
        <v>60</v>
      </c>
      <c r="B40" s="16" t="s">
        <v>61</v>
      </c>
      <c r="C40" s="30">
        <f>C41</f>
        <v>0</v>
      </c>
      <c r="D40" s="19"/>
      <c r="E40" s="41">
        <v>0</v>
      </c>
      <c r="F40" s="43"/>
      <c r="G40" s="43"/>
    </row>
    <row r="41" spans="1:7" s="14" customFormat="1" ht="30" hidden="1" x14ac:dyDescent="0.25">
      <c r="A41" s="15" t="s">
        <v>62</v>
      </c>
      <c r="B41" s="16" t="s">
        <v>63</v>
      </c>
      <c r="C41" s="30">
        <f>C42</f>
        <v>0</v>
      </c>
      <c r="D41" s="19"/>
      <c r="E41" s="41">
        <v>0</v>
      </c>
      <c r="F41" s="43"/>
      <c r="G41" s="43"/>
    </row>
    <row r="42" spans="1:7" s="14" customFormat="1" ht="45" hidden="1" x14ac:dyDescent="0.25">
      <c r="A42" s="15" t="s">
        <v>64</v>
      </c>
      <c r="B42" s="16" t="s">
        <v>65</v>
      </c>
      <c r="C42" s="30">
        <v>0</v>
      </c>
      <c r="D42" s="19"/>
      <c r="E42" s="41">
        <v>0</v>
      </c>
      <c r="F42" s="43"/>
      <c r="G42" s="43"/>
    </row>
    <row r="43" spans="1:7" s="14" customFormat="1" ht="30" hidden="1" x14ac:dyDescent="0.25">
      <c r="A43" s="15" t="s">
        <v>66</v>
      </c>
      <c r="B43" s="16" t="s">
        <v>67</v>
      </c>
      <c r="C43" s="30">
        <v>0</v>
      </c>
      <c r="D43" s="19"/>
      <c r="E43" s="41">
        <v>0</v>
      </c>
      <c r="F43" s="43"/>
      <c r="G43" s="43"/>
    </row>
    <row r="44" spans="1:7" s="14" customFormat="1" ht="30" hidden="1" x14ac:dyDescent="0.25">
      <c r="A44" s="15" t="s">
        <v>68</v>
      </c>
      <c r="B44" s="16" t="s">
        <v>69</v>
      </c>
      <c r="C44" s="30">
        <v>0</v>
      </c>
      <c r="D44" s="19"/>
      <c r="E44" s="41">
        <v>0</v>
      </c>
      <c r="F44" s="43"/>
      <c r="G44" s="43"/>
    </row>
    <row r="45" spans="1:7" s="14" customFormat="1" ht="30" hidden="1" x14ac:dyDescent="0.25">
      <c r="A45" s="15" t="s">
        <v>70</v>
      </c>
      <c r="B45" s="16" t="s">
        <v>71</v>
      </c>
      <c r="C45" s="30">
        <v>0</v>
      </c>
      <c r="D45" s="19"/>
      <c r="E45" s="41">
        <v>0</v>
      </c>
      <c r="F45" s="43"/>
      <c r="G45" s="43"/>
    </row>
    <row r="46" spans="1:7" s="14" customFormat="1" ht="28.5" x14ac:dyDescent="0.25">
      <c r="A46" s="12" t="s">
        <v>72</v>
      </c>
      <c r="B46" s="13" t="s">
        <v>73</v>
      </c>
      <c r="C46" s="29">
        <f>SUM(C47+C54)</f>
        <v>-9.3132257461547852E-10</v>
      </c>
      <c r="D46" s="29">
        <f t="shared" ref="D46:G46" si="11">SUM(D47+D54)</f>
        <v>139951.70000000001</v>
      </c>
      <c r="E46" s="45">
        <v>139951.69999999925</v>
      </c>
      <c r="F46" s="45">
        <f t="shared" si="11"/>
        <v>0</v>
      </c>
      <c r="G46" s="45">
        <f t="shared" si="11"/>
        <v>139951.69999999925</v>
      </c>
    </row>
    <row r="47" spans="1:7" s="14" customFormat="1" x14ac:dyDescent="0.25">
      <c r="A47" s="15" t="s">
        <v>74</v>
      </c>
      <c r="B47" s="16" t="s">
        <v>75</v>
      </c>
      <c r="C47" s="30">
        <f>C51+C48</f>
        <v>-4769917.6000000006</v>
      </c>
      <c r="D47" s="30">
        <f>D51+D48</f>
        <v>-62038.5</v>
      </c>
      <c r="E47" s="46">
        <v>-4831956.1000000006</v>
      </c>
      <c r="F47" s="46">
        <f t="shared" ref="F47:G47" si="12">F51+F48</f>
        <v>-212785.6</v>
      </c>
      <c r="G47" s="46">
        <f t="shared" si="12"/>
        <v>-5044741.7</v>
      </c>
    </row>
    <row r="48" spans="1:7" s="14" customFormat="1" x14ac:dyDescent="0.25">
      <c r="A48" s="15" t="s">
        <v>76</v>
      </c>
      <c r="B48" s="16" t="s">
        <v>77</v>
      </c>
      <c r="C48" s="30">
        <f>C49</f>
        <v>0</v>
      </c>
      <c r="D48" s="17">
        <f t="shared" ref="D48:D49" si="13">D49</f>
        <v>0</v>
      </c>
      <c r="E48" s="41">
        <v>0</v>
      </c>
      <c r="F48" s="43">
        <v>0</v>
      </c>
      <c r="G48" s="43">
        <f t="shared" ref="G48:G49" si="14">E48+F48</f>
        <v>0</v>
      </c>
    </row>
    <row r="49" spans="1:8" s="14" customFormat="1" ht="30" x14ac:dyDescent="0.25">
      <c r="A49" s="15" t="s">
        <v>78</v>
      </c>
      <c r="B49" s="16" t="s">
        <v>79</v>
      </c>
      <c r="C49" s="30">
        <f>C50</f>
        <v>0</v>
      </c>
      <c r="D49" s="17">
        <f t="shared" si="13"/>
        <v>0</v>
      </c>
      <c r="E49" s="41">
        <v>0</v>
      </c>
      <c r="F49" s="43">
        <v>0</v>
      </c>
      <c r="G49" s="43">
        <f t="shared" si="14"/>
        <v>0</v>
      </c>
    </row>
    <row r="50" spans="1:8" s="14" customFormat="1" ht="30" x14ac:dyDescent="0.25">
      <c r="A50" s="15" t="s">
        <v>80</v>
      </c>
      <c r="B50" s="16" t="s">
        <v>81</v>
      </c>
      <c r="C50" s="30"/>
      <c r="D50" s="19"/>
      <c r="E50" s="41">
        <v>0</v>
      </c>
      <c r="F50" s="43">
        <v>0</v>
      </c>
      <c r="G50" s="43">
        <f>E50+F50</f>
        <v>0</v>
      </c>
    </row>
    <row r="51" spans="1:8" s="14" customFormat="1" x14ac:dyDescent="0.25">
      <c r="A51" s="15" t="s">
        <v>82</v>
      </c>
      <c r="B51" s="16" t="s">
        <v>111</v>
      </c>
      <c r="C51" s="30">
        <f>C52</f>
        <v>-4769917.6000000006</v>
      </c>
      <c r="D51" s="20">
        <f t="shared" ref="D51:D52" si="15">D52</f>
        <v>-62038.5</v>
      </c>
      <c r="E51" s="41">
        <v>-4831956.1000000006</v>
      </c>
      <c r="F51" s="43">
        <f>F52</f>
        <v>-212785.6</v>
      </c>
      <c r="G51" s="43">
        <f>G52</f>
        <v>-5044741.7</v>
      </c>
    </row>
    <row r="52" spans="1:8" s="14" customFormat="1" x14ac:dyDescent="0.25">
      <c r="A52" s="15" t="s">
        <v>83</v>
      </c>
      <c r="B52" s="16" t="s">
        <v>112</v>
      </c>
      <c r="C52" s="30">
        <f>C53</f>
        <v>-4769917.6000000006</v>
      </c>
      <c r="D52" s="20">
        <f t="shared" si="15"/>
        <v>-62038.5</v>
      </c>
      <c r="E52" s="41">
        <v>-4831956.1000000006</v>
      </c>
      <c r="F52" s="43">
        <f>F53</f>
        <v>-212785.6</v>
      </c>
      <c r="G52" s="43">
        <f>G53</f>
        <v>-5044741.7</v>
      </c>
    </row>
    <row r="53" spans="1:8" s="14" customFormat="1" ht="30" x14ac:dyDescent="0.25">
      <c r="A53" s="15" t="s">
        <v>84</v>
      </c>
      <c r="B53" s="16" t="s">
        <v>113</v>
      </c>
      <c r="C53" s="30">
        <f>-4594871.7-125045.9-50000</f>
        <v>-4769917.6000000006</v>
      </c>
      <c r="D53" s="18">
        <v>-62038.5</v>
      </c>
      <c r="E53" s="41">
        <v>-4831956.1000000006</v>
      </c>
      <c r="F53" s="41">
        <f>-(13421.1+87176.6+8878.3+1389.9+95682.8+6236.9)</f>
        <v>-212785.6</v>
      </c>
      <c r="G53" s="43">
        <f>E53+F53</f>
        <v>-5044741.7</v>
      </c>
    </row>
    <row r="54" spans="1:8" s="14" customFormat="1" x14ac:dyDescent="0.25">
      <c r="A54" s="15" t="s">
        <v>85</v>
      </c>
      <c r="B54" s="16" t="s">
        <v>86</v>
      </c>
      <c r="C54" s="30">
        <f>C55+C58</f>
        <v>4769917.5999999996</v>
      </c>
      <c r="D54" s="30">
        <f>D55+D58</f>
        <v>201990.2</v>
      </c>
      <c r="E54" s="46">
        <v>4971907.8</v>
      </c>
      <c r="F54" s="46">
        <f t="shared" ref="F54:G54" si="16">F55+F58</f>
        <v>212785.6</v>
      </c>
      <c r="G54" s="46">
        <f t="shared" si="16"/>
        <v>5184693.3999999994</v>
      </c>
    </row>
    <row r="55" spans="1:8" s="14" customFormat="1" x14ac:dyDescent="0.25">
      <c r="A55" s="15" t="s">
        <v>87</v>
      </c>
      <c r="B55" s="16" t="s">
        <v>88</v>
      </c>
      <c r="C55" s="30">
        <f>C56</f>
        <v>0</v>
      </c>
      <c r="D55" s="20">
        <f t="shared" ref="D55:D56" si="17">D56</f>
        <v>0</v>
      </c>
      <c r="E55" s="41">
        <v>0</v>
      </c>
      <c r="F55" s="43">
        <v>0</v>
      </c>
      <c r="G55" s="43">
        <v>0</v>
      </c>
    </row>
    <row r="56" spans="1:8" s="14" customFormat="1" x14ac:dyDescent="0.25">
      <c r="A56" s="15" t="s">
        <v>89</v>
      </c>
      <c r="B56" s="16" t="s">
        <v>90</v>
      </c>
      <c r="C56" s="30">
        <f>C57</f>
        <v>0</v>
      </c>
      <c r="D56" s="17">
        <f t="shared" si="17"/>
        <v>0</v>
      </c>
      <c r="E56" s="41">
        <v>0</v>
      </c>
      <c r="F56" s="43">
        <v>0</v>
      </c>
      <c r="G56" s="43">
        <v>0</v>
      </c>
    </row>
    <row r="57" spans="1:8" s="14" customFormat="1" ht="30" x14ac:dyDescent="0.25">
      <c r="A57" s="15" t="s">
        <v>91</v>
      </c>
      <c r="B57" s="16" t="s">
        <v>92</v>
      </c>
      <c r="C57" s="30">
        <v>0</v>
      </c>
      <c r="D57" s="19"/>
      <c r="E57" s="41">
        <v>0</v>
      </c>
      <c r="F57" s="43"/>
      <c r="G57" s="43"/>
    </row>
    <row r="58" spans="1:8" s="14" customFormat="1" x14ac:dyDescent="0.25">
      <c r="A58" s="15" t="s">
        <v>93</v>
      </c>
      <c r="B58" s="16" t="s">
        <v>94</v>
      </c>
      <c r="C58" s="30">
        <f>C59-C61</f>
        <v>4769917.5999999996</v>
      </c>
      <c r="D58" s="17">
        <f t="shared" ref="D58" si="18">D59-D61</f>
        <v>201990.2</v>
      </c>
      <c r="E58" s="41">
        <v>4971907.8</v>
      </c>
      <c r="F58" s="43">
        <f>F59</f>
        <v>212785.6</v>
      </c>
      <c r="G58" s="43">
        <f>G59</f>
        <v>5184693.3999999994</v>
      </c>
    </row>
    <row r="59" spans="1:8" s="14" customFormat="1" x14ac:dyDescent="0.25">
      <c r="A59" s="15" t="s">
        <v>95</v>
      </c>
      <c r="B59" s="16" t="s">
        <v>114</v>
      </c>
      <c r="C59" s="30">
        <f>SUM(C60)</f>
        <v>4769917.5999999996</v>
      </c>
      <c r="D59" s="17">
        <f t="shared" ref="D59" si="19">SUM(D60)</f>
        <v>201990.2</v>
      </c>
      <c r="E59" s="41">
        <v>4971907.8</v>
      </c>
      <c r="F59" s="43">
        <f>F60</f>
        <v>212785.6</v>
      </c>
      <c r="G59" s="43">
        <f>G60</f>
        <v>5184693.3999999994</v>
      </c>
    </row>
    <row r="60" spans="1:8" s="14" customFormat="1" ht="30" x14ac:dyDescent="0.25">
      <c r="A60" s="15" t="s">
        <v>96</v>
      </c>
      <c r="B60" s="16" t="s">
        <v>115</v>
      </c>
      <c r="C60" s="30">
        <f>4719917.6+50000</f>
        <v>4769917.5999999996</v>
      </c>
      <c r="D60" s="18">
        <v>201990.2</v>
      </c>
      <c r="E60" s="41">
        <v>4971907.8</v>
      </c>
      <c r="F60" s="43">
        <f>206548.7+6236.9</f>
        <v>212785.6</v>
      </c>
      <c r="G60" s="43">
        <f>E60+F60</f>
        <v>5184693.3999999994</v>
      </c>
    </row>
    <row r="61" spans="1:8" s="14" customFormat="1" x14ac:dyDescent="0.25">
      <c r="A61" s="15" t="s">
        <v>93</v>
      </c>
      <c r="B61" s="16" t="s">
        <v>116</v>
      </c>
      <c r="C61" s="30">
        <f>SUM(C62)</f>
        <v>0</v>
      </c>
      <c r="D61" s="17">
        <f t="shared" ref="D61" si="20">SUM(D62)</f>
        <v>0</v>
      </c>
      <c r="E61" s="41">
        <v>0</v>
      </c>
      <c r="F61" s="43">
        <v>0</v>
      </c>
      <c r="G61" s="43">
        <v>0</v>
      </c>
    </row>
    <row r="62" spans="1:8" s="14" customFormat="1" ht="30" x14ac:dyDescent="0.25">
      <c r="A62" s="15" t="s">
        <v>97</v>
      </c>
      <c r="B62" s="16" t="s">
        <v>117</v>
      </c>
      <c r="C62" s="30">
        <v>0</v>
      </c>
      <c r="D62" s="19"/>
      <c r="E62" s="41">
        <v>0</v>
      </c>
      <c r="F62" s="43">
        <v>0</v>
      </c>
      <c r="G62" s="43">
        <v>0</v>
      </c>
    </row>
    <row r="63" spans="1:8" x14ac:dyDescent="0.25">
      <c r="A63" s="5" t="s">
        <v>98</v>
      </c>
      <c r="B63" s="6" t="s">
        <v>99</v>
      </c>
      <c r="C63" s="27">
        <f>C11+C46</f>
        <v>125045.89999999906</v>
      </c>
      <c r="D63" s="27">
        <f>D11+D46</f>
        <v>139951.70000000001</v>
      </c>
      <c r="E63" s="44">
        <v>264997.59999999928</v>
      </c>
      <c r="F63" s="44">
        <f t="shared" ref="F63" si="21">F11+F46</f>
        <v>95682.8</v>
      </c>
      <c r="G63" s="44">
        <f>G11+G46</f>
        <v>360680.39999999927</v>
      </c>
      <c r="H63" s="40"/>
    </row>
    <row r="65" spans="1:8" hidden="1" x14ac:dyDescent="0.25">
      <c r="B65" s="2" t="s">
        <v>140</v>
      </c>
      <c r="E65" s="40">
        <v>4767776.0999999996</v>
      </c>
      <c r="G65" s="40"/>
      <c r="H65" s="40"/>
    </row>
    <row r="66" spans="1:8" hidden="1" x14ac:dyDescent="0.25">
      <c r="E66" s="40"/>
    </row>
    <row r="67" spans="1:8" hidden="1" x14ac:dyDescent="0.25">
      <c r="B67" s="2" t="s">
        <v>141</v>
      </c>
      <c r="E67" s="40">
        <v>5128456.5</v>
      </c>
    </row>
    <row r="68" spans="1:8" hidden="1" x14ac:dyDescent="0.25">
      <c r="A68" s="35"/>
      <c r="E68" s="40"/>
    </row>
    <row r="69" spans="1:8" hidden="1" x14ac:dyDescent="0.25">
      <c r="A69" s="35"/>
      <c r="B69" s="2" t="s">
        <v>142</v>
      </c>
      <c r="E69" s="40">
        <f>E65-E67</f>
        <v>-360680.40000000037</v>
      </c>
    </row>
    <row r="70" spans="1:8" x14ac:dyDescent="0.25">
      <c r="A70" s="35"/>
    </row>
    <row r="71" spans="1:8" x14ac:dyDescent="0.25">
      <c r="A71" s="34"/>
    </row>
    <row r="72" spans="1:8" x14ac:dyDescent="0.25">
      <c r="A72" s="34"/>
    </row>
    <row r="73" spans="1:8" x14ac:dyDescent="0.25">
      <c r="A73" s="34"/>
    </row>
    <row r="74" spans="1:8" x14ac:dyDescent="0.25">
      <c r="A74" s="34"/>
    </row>
    <row r="75" spans="1:8" x14ac:dyDescent="0.25">
      <c r="A75" s="34"/>
    </row>
    <row r="76" spans="1:8" x14ac:dyDescent="0.25">
      <c r="A76" s="34"/>
      <c r="H76" s="40"/>
    </row>
    <row r="77" spans="1:8" x14ac:dyDescent="0.25">
      <c r="A77" s="34"/>
    </row>
    <row r="78" spans="1:8" x14ac:dyDescent="0.25">
      <c r="A78" s="34"/>
    </row>
    <row r="79" spans="1:8" x14ac:dyDescent="0.25">
      <c r="A79" s="34"/>
    </row>
    <row r="80" spans="1:8" x14ac:dyDescent="0.25">
      <c r="E80" s="40"/>
      <c r="H80" s="40"/>
    </row>
  </sheetData>
  <mergeCells count="8">
    <mergeCell ref="F8:F9"/>
    <mergeCell ref="G8:G9"/>
    <mergeCell ref="A6:E7"/>
    <mergeCell ref="A8:A9"/>
    <mergeCell ref="B8:B9"/>
    <mergeCell ref="C8:C9"/>
    <mergeCell ref="D8:D9"/>
    <mergeCell ref="E8:E9"/>
  </mergeCells>
  <pageMargins left="0.9055118110236221" right="0" top="0.55118110236220474" bottom="0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workbookViewId="0">
      <selection activeCell="H18" sqref="H18"/>
    </sheetView>
  </sheetViews>
  <sheetFormatPr defaultRowHeight="15" x14ac:dyDescent="0.25"/>
  <cols>
    <col min="1" max="1" width="67" style="48" customWidth="1"/>
    <col min="2" max="2" width="29.7109375" style="48" customWidth="1"/>
    <col min="3" max="3" width="17.85546875" style="48" customWidth="1"/>
    <col min="4" max="4" width="18" style="48" customWidth="1"/>
    <col min="5" max="237" width="9.140625" style="48"/>
    <col min="238" max="238" width="67" style="48" customWidth="1"/>
    <col min="239" max="239" width="29.7109375" style="48" customWidth="1"/>
    <col min="240" max="240" width="20.7109375" style="48" customWidth="1"/>
    <col min="241" max="242" width="0" style="48" hidden="1" customWidth="1"/>
    <col min="243" max="493" width="9.140625" style="48"/>
    <col min="494" max="494" width="67" style="48" customWidth="1"/>
    <col min="495" max="495" width="29.7109375" style="48" customWidth="1"/>
    <col min="496" max="496" width="20.7109375" style="48" customWidth="1"/>
    <col min="497" max="498" width="0" style="48" hidden="1" customWidth="1"/>
    <col min="499" max="749" width="9.140625" style="48"/>
    <col min="750" max="750" width="67" style="48" customWidth="1"/>
    <col min="751" max="751" width="29.7109375" style="48" customWidth="1"/>
    <col min="752" max="752" width="20.7109375" style="48" customWidth="1"/>
    <col min="753" max="754" width="0" style="48" hidden="1" customWidth="1"/>
    <col min="755" max="1005" width="9.140625" style="48"/>
    <col min="1006" max="1006" width="67" style="48" customWidth="1"/>
    <col min="1007" max="1007" width="29.7109375" style="48" customWidth="1"/>
    <col min="1008" max="1008" width="20.7109375" style="48" customWidth="1"/>
    <col min="1009" max="1010" width="0" style="48" hidden="1" customWidth="1"/>
    <col min="1011" max="1261" width="9.140625" style="48"/>
    <col min="1262" max="1262" width="67" style="48" customWidth="1"/>
    <col min="1263" max="1263" width="29.7109375" style="48" customWidth="1"/>
    <col min="1264" max="1264" width="20.7109375" style="48" customWidth="1"/>
    <col min="1265" max="1266" width="0" style="48" hidden="1" customWidth="1"/>
    <col min="1267" max="1517" width="9.140625" style="48"/>
    <col min="1518" max="1518" width="67" style="48" customWidth="1"/>
    <col min="1519" max="1519" width="29.7109375" style="48" customWidth="1"/>
    <col min="1520" max="1520" width="20.7109375" style="48" customWidth="1"/>
    <col min="1521" max="1522" width="0" style="48" hidden="1" customWidth="1"/>
    <col min="1523" max="1773" width="9.140625" style="48"/>
    <col min="1774" max="1774" width="67" style="48" customWidth="1"/>
    <col min="1775" max="1775" width="29.7109375" style="48" customWidth="1"/>
    <col min="1776" max="1776" width="20.7109375" style="48" customWidth="1"/>
    <col min="1777" max="1778" width="0" style="48" hidden="1" customWidth="1"/>
    <col min="1779" max="2029" width="9.140625" style="48"/>
    <col min="2030" max="2030" width="67" style="48" customWidth="1"/>
    <col min="2031" max="2031" width="29.7109375" style="48" customWidth="1"/>
    <col min="2032" max="2032" width="20.7109375" style="48" customWidth="1"/>
    <col min="2033" max="2034" width="0" style="48" hidden="1" customWidth="1"/>
    <col min="2035" max="2285" width="9.140625" style="48"/>
    <col min="2286" max="2286" width="67" style="48" customWidth="1"/>
    <col min="2287" max="2287" width="29.7109375" style="48" customWidth="1"/>
    <col min="2288" max="2288" width="20.7109375" style="48" customWidth="1"/>
    <col min="2289" max="2290" width="0" style="48" hidden="1" customWidth="1"/>
    <col min="2291" max="2541" width="9.140625" style="48"/>
    <col min="2542" max="2542" width="67" style="48" customWidth="1"/>
    <col min="2543" max="2543" width="29.7109375" style="48" customWidth="1"/>
    <col min="2544" max="2544" width="20.7109375" style="48" customWidth="1"/>
    <col min="2545" max="2546" width="0" style="48" hidden="1" customWidth="1"/>
    <col min="2547" max="2797" width="9.140625" style="48"/>
    <col min="2798" max="2798" width="67" style="48" customWidth="1"/>
    <col min="2799" max="2799" width="29.7109375" style="48" customWidth="1"/>
    <col min="2800" max="2800" width="20.7109375" style="48" customWidth="1"/>
    <col min="2801" max="2802" width="0" style="48" hidden="1" customWidth="1"/>
    <col min="2803" max="3053" width="9.140625" style="48"/>
    <col min="3054" max="3054" width="67" style="48" customWidth="1"/>
    <col min="3055" max="3055" width="29.7109375" style="48" customWidth="1"/>
    <col min="3056" max="3056" width="20.7109375" style="48" customWidth="1"/>
    <col min="3057" max="3058" width="0" style="48" hidden="1" customWidth="1"/>
    <col min="3059" max="3309" width="9.140625" style="48"/>
    <col min="3310" max="3310" width="67" style="48" customWidth="1"/>
    <col min="3311" max="3311" width="29.7109375" style="48" customWidth="1"/>
    <col min="3312" max="3312" width="20.7109375" style="48" customWidth="1"/>
    <col min="3313" max="3314" width="0" style="48" hidden="1" customWidth="1"/>
    <col min="3315" max="3565" width="9.140625" style="48"/>
    <col min="3566" max="3566" width="67" style="48" customWidth="1"/>
    <col min="3567" max="3567" width="29.7109375" style="48" customWidth="1"/>
    <col min="3568" max="3568" width="20.7109375" style="48" customWidth="1"/>
    <col min="3569" max="3570" width="0" style="48" hidden="1" customWidth="1"/>
    <col min="3571" max="3821" width="9.140625" style="48"/>
    <col min="3822" max="3822" width="67" style="48" customWidth="1"/>
    <col min="3823" max="3823" width="29.7109375" style="48" customWidth="1"/>
    <col min="3824" max="3824" width="20.7109375" style="48" customWidth="1"/>
    <col min="3825" max="3826" width="0" style="48" hidden="1" customWidth="1"/>
    <col min="3827" max="4077" width="9.140625" style="48"/>
    <col min="4078" max="4078" width="67" style="48" customWidth="1"/>
    <col min="4079" max="4079" width="29.7109375" style="48" customWidth="1"/>
    <col min="4080" max="4080" width="20.7109375" style="48" customWidth="1"/>
    <col min="4081" max="4082" width="0" style="48" hidden="1" customWidth="1"/>
    <col min="4083" max="4333" width="9.140625" style="48"/>
    <col min="4334" max="4334" width="67" style="48" customWidth="1"/>
    <col min="4335" max="4335" width="29.7109375" style="48" customWidth="1"/>
    <col min="4336" max="4336" width="20.7109375" style="48" customWidth="1"/>
    <col min="4337" max="4338" width="0" style="48" hidden="1" customWidth="1"/>
    <col min="4339" max="4589" width="9.140625" style="48"/>
    <col min="4590" max="4590" width="67" style="48" customWidth="1"/>
    <col min="4591" max="4591" width="29.7109375" style="48" customWidth="1"/>
    <col min="4592" max="4592" width="20.7109375" style="48" customWidth="1"/>
    <col min="4593" max="4594" width="0" style="48" hidden="1" customWidth="1"/>
    <col min="4595" max="4845" width="9.140625" style="48"/>
    <col min="4846" max="4846" width="67" style="48" customWidth="1"/>
    <col min="4847" max="4847" width="29.7109375" style="48" customWidth="1"/>
    <col min="4848" max="4848" width="20.7109375" style="48" customWidth="1"/>
    <col min="4849" max="4850" width="0" style="48" hidden="1" customWidth="1"/>
    <col min="4851" max="5101" width="9.140625" style="48"/>
    <col min="5102" max="5102" width="67" style="48" customWidth="1"/>
    <col min="5103" max="5103" width="29.7109375" style="48" customWidth="1"/>
    <col min="5104" max="5104" width="20.7109375" style="48" customWidth="1"/>
    <col min="5105" max="5106" width="0" style="48" hidden="1" customWidth="1"/>
    <col min="5107" max="5357" width="9.140625" style="48"/>
    <col min="5358" max="5358" width="67" style="48" customWidth="1"/>
    <col min="5359" max="5359" width="29.7109375" style="48" customWidth="1"/>
    <col min="5360" max="5360" width="20.7109375" style="48" customWidth="1"/>
    <col min="5361" max="5362" width="0" style="48" hidden="1" customWidth="1"/>
    <col min="5363" max="5613" width="9.140625" style="48"/>
    <col min="5614" max="5614" width="67" style="48" customWidth="1"/>
    <col min="5615" max="5615" width="29.7109375" style="48" customWidth="1"/>
    <col min="5616" max="5616" width="20.7109375" style="48" customWidth="1"/>
    <col min="5617" max="5618" width="0" style="48" hidden="1" customWidth="1"/>
    <col min="5619" max="5869" width="9.140625" style="48"/>
    <col min="5870" max="5870" width="67" style="48" customWidth="1"/>
    <col min="5871" max="5871" width="29.7109375" style="48" customWidth="1"/>
    <col min="5872" max="5872" width="20.7109375" style="48" customWidth="1"/>
    <col min="5873" max="5874" width="0" style="48" hidden="1" customWidth="1"/>
    <col min="5875" max="6125" width="9.140625" style="48"/>
    <col min="6126" max="6126" width="67" style="48" customWidth="1"/>
    <col min="6127" max="6127" width="29.7109375" style="48" customWidth="1"/>
    <col min="6128" max="6128" width="20.7109375" style="48" customWidth="1"/>
    <col min="6129" max="6130" width="0" style="48" hidden="1" customWidth="1"/>
    <col min="6131" max="6381" width="9.140625" style="48"/>
    <col min="6382" max="6382" width="67" style="48" customWidth="1"/>
    <col min="6383" max="6383" width="29.7109375" style="48" customWidth="1"/>
    <col min="6384" max="6384" width="20.7109375" style="48" customWidth="1"/>
    <col min="6385" max="6386" width="0" style="48" hidden="1" customWidth="1"/>
    <col min="6387" max="6637" width="9.140625" style="48"/>
    <col min="6638" max="6638" width="67" style="48" customWidth="1"/>
    <col min="6639" max="6639" width="29.7109375" style="48" customWidth="1"/>
    <col min="6640" max="6640" width="20.7109375" style="48" customWidth="1"/>
    <col min="6641" max="6642" width="0" style="48" hidden="1" customWidth="1"/>
    <col min="6643" max="6893" width="9.140625" style="48"/>
    <col min="6894" max="6894" width="67" style="48" customWidth="1"/>
    <col min="6895" max="6895" width="29.7109375" style="48" customWidth="1"/>
    <col min="6896" max="6896" width="20.7109375" style="48" customWidth="1"/>
    <col min="6897" max="6898" width="0" style="48" hidden="1" customWidth="1"/>
    <col min="6899" max="7149" width="9.140625" style="48"/>
    <col min="7150" max="7150" width="67" style="48" customWidth="1"/>
    <col min="7151" max="7151" width="29.7109375" style="48" customWidth="1"/>
    <col min="7152" max="7152" width="20.7109375" style="48" customWidth="1"/>
    <col min="7153" max="7154" width="0" style="48" hidden="1" customWidth="1"/>
    <col min="7155" max="7405" width="9.140625" style="48"/>
    <col min="7406" max="7406" width="67" style="48" customWidth="1"/>
    <col min="7407" max="7407" width="29.7109375" style="48" customWidth="1"/>
    <col min="7408" max="7408" width="20.7109375" style="48" customWidth="1"/>
    <col min="7409" max="7410" width="0" style="48" hidden="1" customWidth="1"/>
    <col min="7411" max="7661" width="9.140625" style="48"/>
    <col min="7662" max="7662" width="67" style="48" customWidth="1"/>
    <col min="7663" max="7663" width="29.7109375" style="48" customWidth="1"/>
    <col min="7664" max="7664" width="20.7109375" style="48" customWidth="1"/>
    <col min="7665" max="7666" width="0" style="48" hidden="1" customWidth="1"/>
    <col min="7667" max="7917" width="9.140625" style="48"/>
    <col min="7918" max="7918" width="67" style="48" customWidth="1"/>
    <col min="7919" max="7919" width="29.7109375" style="48" customWidth="1"/>
    <col min="7920" max="7920" width="20.7109375" style="48" customWidth="1"/>
    <col min="7921" max="7922" width="0" style="48" hidden="1" customWidth="1"/>
    <col min="7923" max="8173" width="9.140625" style="48"/>
    <col min="8174" max="8174" width="67" style="48" customWidth="1"/>
    <col min="8175" max="8175" width="29.7109375" style="48" customWidth="1"/>
    <col min="8176" max="8176" width="20.7109375" style="48" customWidth="1"/>
    <col min="8177" max="8178" width="0" style="48" hidden="1" customWidth="1"/>
    <col min="8179" max="8429" width="9.140625" style="48"/>
    <col min="8430" max="8430" width="67" style="48" customWidth="1"/>
    <col min="8431" max="8431" width="29.7109375" style="48" customWidth="1"/>
    <col min="8432" max="8432" width="20.7109375" style="48" customWidth="1"/>
    <col min="8433" max="8434" width="0" style="48" hidden="1" customWidth="1"/>
    <col min="8435" max="8685" width="9.140625" style="48"/>
    <col min="8686" max="8686" width="67" style="48" customWidth="1"/>
    <col min="8687" max="8687" width="29.7109375" style="48" customWidth="1"/>
    <col min="8688" max="8688" width="20.7109375" style="48" customWidth="1"/>
    <col min="8689" max="8690" width="0" style="48" hidden="1" customWidth="1"/>
    <col min="8691" max="8941" width="9.140625" style="48"/>
    <col min="8942" max="8942" width="67" style="48" customWidth="1"/>
    <col min="8943" max="8943" width="29.7109375" style="48" customWidth="1"/>
    <col min="8944" max="8944" width="20.7109375" style="48" customWidth="1"/>
    <col min="8945" max="8946" width="0" style="48" hidden="1" customWidth="1"/>
    <col min="8947" max="9197" width="9.140625" style="48"/>
    <col min="9198" max="9198" width="67" style="48" customWidth="1"/>
    <col min="9199" max="9199" width="29.7109375" style="48" customWidth="1"/>
    <col min="9200" max="9200" width="20.7109375" style="48" customWidth="1"/>
    <col min="9201" max="9202" width="0" style="48" hidden="1" customWidth="1"/>
    <col min="9203" max="9453" width="9.140625" style="48"/>
    <col min="9454" max="9454" width="67" style="48" customWidth="1"/>
    <col min="9455" max="9455" width="29.7109375" style="48" customWidth="1"/>
    <col min="9456" max="9456" width="20.7109375" style="48" customWidth="1"/>
    <col min="9457" max="9458" width="0" style="48" hidden="1" customWidth="1"/>
    <col min="9459" max="9709" width="9.140625" style="48"/>
    <col min="9710" max="9710" width="67" style="48" customWidth="1"/>
    <col min="9711" max="9711" width="29.7109375" style="48" customWidth="1"/>
    <col min="9712" max="9712" width="20.7109375" style="48" customWidth="1"/>
    <col min="9713" max="9714" width="0" style="48" hidden="1" customWidth="1"/>
    <col min="9715" max="9965" width="9.140625" style="48"/>
    <col min="9966" max="9966" width="67" style="48" customWidth="1"/>
    <col min="9967" max="9967" width="29.7109375" style="48" customWidth="1"/>
    <col min="9968" max="9968" width="20.7109375" style="48" customWidth="1"/>
    <col min="9969" max="9970" width="0" style="48" hidden="1" customWidth="1"/>
    <col min="9971" max="10221" width="9.140625" style="48"/>
    <col min="10222" max="10222" width="67" style="48" customWidth="1"/>
    <col min="10223" max="10223" width="29.7109375" style="48" customWidth="1"/>
    <col min="10224" max="10224" width="20.7109375" style="48" customWidth="1"/>
    <col min="10225" max="10226" width="0" style="48" hidden="1" customWidth="1"/>
    <col min="10227" max="10477" width="9.140625" style="48"/>
    <col min="10478" max="10478" width="67" style="48" customWidth="1"/>
    <col min="10479" max="10479" width="29.7109375" style="48" customWidth="1"/>
    <col min="10480" max="10480" width="20.7109375" style="48" customWidth="1"/>
    <col min="10481" max="10482" width="0" style="48" hidden="1" customWidth="1"/>
    <col min="10483" max="10733" width="9.140625" style="48"/>
    <col min="10734" max="10734" width="67" style="48" customWidth="1"/>
    <col min="10735" max="10735" width="29.7109375" style="48" customWidth="1"/>
    <col min="10736" max="10736" width="20.7109375" style="48" customWidth="1"/>
    <col min="10737" max="10738" width="0" style="48" hidden="1" customWidth="1"/>
    <col min="10739" max="10989" width="9.140625" style="48"/>
    <col min="10990" max="10990" width="67" style="48" customWidth="1"/>
    <col min="10991" max="10991" width="29.7109375" style="48" customWidth="1"/>
    <col min="10992" max="10992" width="20.7109375" style="48" customWidth="1"/>
    <col min="10993" max="10994" width="0" style="48" hidden="1" customWidth="1"/>
    <col min="10995" max="11245" width="9.140625" style="48"/>
    <col min="11246" max="11246" width="67" style="48" customWidth="1"/>
    <col min="11247" max="11247" width="29.7109375" style="48" customWidth="1"/>
    <col min="11248" max="11248" width="20.7109375" style="48" customWidth="1"/>
    <col min="11249" max="11250" width="0" style="48" hidden="1" customWidth="1"/>
    <col min="11251" max="11501" width="9.140625" style="48"/>
    <col min="11502" max="11502" width="67" style="48" customWidth="1"/>
    <col min="11503" max="11503" width="29.7109375" style="48" customWidth="1"/>
    <col min="11504" max="11504" width="20.7109375" style="48" customWidth="1"/>
    <col min="11505" max="11506" width="0" style="48" hidden="1" customWidth="1"/>
    <col min="11507" max="11757" width="9.140625" style="48"/>
    <col min="11758" max="11758" width="67" style="48" customWidth="1"/>
    <col min="11759" max="11759" width="29.7109375" style="48" customWidth="1"/>
    <col min="11760" max="11760" width="20.7109375" style="48" customWidth="1"/>
    <col min="11761" max="11762" width="0" style="48" hidden="1" customWidth="1"/>
    <col min="11763" max="12013" width="9.140625" style="48"/>
    <col min="12014" max="12014" width="67" style="48" customWidth="1"/>
    <col min="12015" max="12015" width="29.7109375" style="48" customWidth="1"/>
    <col min="12016" max="12016" width="20.7109375" style="48" customWidth="1"/>
    <col min="12017" max="12018" width="0" style="48" hidden="1" customWidth="1"/>
    <col min="12019" max="12269" width="9.140625" style="48"/>
    <col min="12270" max="12270" width="67" style="48" customWidth="1"/>
    <col min="12271" max="12271" width="29.7109375" style="48" customWidth="1"/>
    <col min="12272" max="12272" width="20.7109375" style="48" customWidth="1"/>
    <col min="12273" max="12274" width="0" style="48" hidden="1" customWidth="1"/>
    <col min="12275" max="12525" width="9.140625" style="48"/>
    <col min="12526" max="12526" width="67" style="48" customWidth="1"/>
    <col min="12527" max="12527" width="29.7109375" style="48" customWidth="1"/>
    <col min="12528" max="12528" width="20.7109375" style="48" customWidth="1"/>
    <col min="12529" max="12530" width="0" style="48" hidden="1" customWidth="1"/>
    <col min="12531" max="12781" width="9.140625" style="48"/>
    <col min="12782" max="12782" width="67" style="48" customWidth="1"/>
    <col min="12783" max="12783" width="29.7109375" style="48" customWidth="1"/>
    <col min="12784" max="12784" width="20.7109375" style="48" customWidth="1"/>
    <col min="12785" max="12786" width="0" style="48" hidden="1" customWidth="1"/>
    <col min="12787" max="13037" width="9.140625" style="48"/>
    <col min="13038" max="13038" width="67" style="48" customWidth="1"/>
    <col min="13039" max="13039" width="29.7109375" style="48" customWidth="1"/>
    <col min="13040" max="13040" width="20.7109375" style="48" customWidth="1"/>
    <col min="13041" max="13042" width="0" style="48" hidden="1" customWidth="1"/>
    <col min="13043" max="13293" width="9.140625" style="48"/>
    <col min="13294" max="13294" width="67" style="48" customWidth="1"/>
    <col min="13295" max="13295" width="29.7109375" style="48" customWidth="1"/>
    <col min="13296" max="13296" width="20.7109375" style="48" customWidth="1"/>
    <col min="13297" max="13298" width="0" style="48" hidden="1" customWidth="1"/>
    <col min="13299" max="13549" width="9.140625" style="48"/>
    <col min="13550" max="13550" width="67" style="48" customWidth="1"/>
    <col min="13551" max="13551" width="29.7109375" style="48" customWidth="1"/>
    <col min="13552" max="13552" width="20.7109375" style="48" customWidth="1"/>
    <col min="13553" max="13554" width="0" style="48" hidden="1" customWidth="1"/>
    <col min="13555" max="13805" width="9.140625" style="48"/>
    <col min="13806" max="13806" width="67" style="48" customWidth="1"/>
    <col min="13807" max="13807" width="29.7109375" style="48" customWidth="1"/>
    <col min="13808" max="13808" width="20.7109375" style="48" customWidth="1"/>
    <col min="13809" max="13810" width="0" style="48" hidden="1" customWidth="1"/>
    <col min="13811" max="14061" width="9.140625" style="48"/>
    <col min="14062" max="14062" width="67" style="48" customWidth="1"/>
    <col min="14063" max="14063" width="29.7109375" style="48" customWidth="1"/>
    <col min="14064" max="14064" width="20.7109375" style="48" customWidth="1"/>
    <col min="14065" max="14066" width="0" style="48" hidden="1" customWidth="1"/>
    <col min="14067" max="14317" width="9.140625" style="48"/>
    <col min="14318" max="14318" width="67" style="48" customWidth="1"/>
    <col min="14319" max="14319" width="29.7109375" style="48" customWidth="1"/>
    <col min="14320" max="14320" width="20.7109375" style="48" customWidth="1"/>
    <col min="14321" max="14322" width="0" style="48" hidden="1" customWidth="1"/>
    <col min="14323" max="14573" width="9.140625" style="48"/>
    <col min="14574" max="14574" width="67" style="48" customWidth="1"/>
    <col min="14575" max="14575" width="29.7109375" style="48" customWidth="1"/>
    <col min="14576" max="14576" width="20.7109375" style="48" customWidth="1"/>
    <col min="14577" max="14578" width="0" style="48" hidden="1" customWidth="1"/>
    <col min="14579" max="14829" width="9.140625" style="48"/>
    <col min="14830" max="14830" width="67" style="48" customWidth="1"/>
    <col min="14831" max="14831" width="29.7109375" style="48" customWidth="1"/>
    <col min="14832" max="14832" width="20.7109375" style="48" customWidth="1"/>
    <col min="14833" max="14834" width="0" style="48" hidden="1" customWidth="1"/>
    <col min="14835" max="15085" width="9.140625" style="48"/>
    <col min="15086" max="15086" width="67" style="48" customWidth="1"/>
    <col min="15087" max="15087" width="29.7109375" style="48" customWidth="1"/>
    <col min="15088" max="15088" width="20.7109375" style="48" customWidth="1"/>
    <col min="15089" max="15090" width="0" style="48" hidden="1" customWidth="1"/>
    <col min="15091" max="15341" width="9.140625" style="48"/>
    <col min="15342" max="15342" width="67" style="48" customWidth="1"/>
    <col min="15343" max="15343" width="29.7109375" style="48" customWidth="1"/>
    <col min="15344" max="15344" width="20.7109375" style="48" customWidth="1"/>
    <col min="15345" max="15346" width="0" style="48" hidden="1" customWidth="1"/>
    <col min="15347" max="15597" width="9.140625" style="48"/>
    <col min="15598" max="15598" width="67" style="48" customWidth="1"/>
    <col min="15599" max="15599" width="29.7109375" style="48" customWidth="1"/>
    <col min="15600" max="15600" width="20.7109375" style="48" customWidth="1"/>
    <col min="15601" max="15602" width="0" style="48" hidden="1" customWidth="1"/>
    <col min="15603" max="15853" width="9.140625" style="48"/>
    <col min="15854" max="15854" width="67" style="48" customWidth="1"/>
    <col min="15855" max="15855" width="29.7109375" style="48" customWidth="1"/>
    <col min="15856" max="15856" width="20.7109375" style="48" customWidth="1"/>
    <col min="15857" max="15858" width="0" style="48" hidden="1" customWidth="1"/>
    <col min="15859" max="16109" width="9.140625" style="48"/>
    <col min="16110" max="16110" width="67" style="48" customWidth="1"/>
    <col min="16111" max="16111" width="29.7109375" style="48" customWidth="1"/>
    <col min="16112" max="16112" width="20.7109375" style="48" customWidth="1"/>
    <col min="16113" max="16114" width="0" style="48" hidden="1" customWidth="1"/>
    <col min="16115" max="16384" width="9.140625" style="48"/>
  </cols>
  <sheetData>
    <row r="1" spans="1:4" s="47" customFormat="1" ht="15.75" x14ac:dyDescent="0.25">
      <c r="D1" s="55" t="s">
        <v>126</v>
      </c>
    </row>
    <row r="2" spans="1:4" s="47" customFormat="1" ht="15.75" x14ac:dyDescent="0.25">
      <c r="D2" s="55" t="s">
        <v>0</v>
      </c>
    </row>
    <row r="3" spans="1:4" x14ac:dyDescent="0.25">
      <c r="D3" s="56" t="s">
        <v>1</v>
      </c>
    </row>
    <row r="4" spans="1:4" s="47" customFormat="1" ht="15.75" x14ac:dyDescent="0.25">
      <c r="D4" s="55" t="s">
        <v>143</v>
      </c>
    </row>
    <row r="6" spans="1:4" ht="15" customHeight="1" x14ac:dyDescent="0.25">
      <c r="A6" s="66" t="s">
        <v>129</v>
      </c>
      <c r="B6" s="66"/>
      <c r="C6" s="66"/>
      <c r="D6" s="66"/>
    </row>
    <row r="7" spans="1:4" ht="23.25" customHeight="1" x14ac:dyDescent="0.25">
      <c r="A7" s="67"/>
      <c r="B7" s="67"/>
      <c r="C7" s="67"/>
      <c r="D7" s="67"/>
    </row>
    <row r="8" spans="1:4" ht="18.75" customHeight="1" x14ac:dyDescent="0.25">
      <c r="A8" s="68" t="s">
        <v>2</v>
      </c>
      <c r="B8" s="69" t="s">
        <v>3</v>
      </c>
      <c r="C8" s="65" t="s">
        <v>109</v>
      </c>
      <c r="D8" s="65" t="s">
        <v>123</v>
      </c>
    </row>
    <row r="9" spans="1:4" x14ac:dyDescent="0.25">
      <c r="A9" s="68"/>
      <c r="B9" s="69"/>
      <c r="C9" s="65"/>
      <c r="D9" s="65"/>
    </row>
    <row r="10" spans="1:4" s="49" customFormat="1" x14ac:dyDescent="0.25">
      <c r="A10" s="52">
        <v>1</v>
      </c>
      <c r="B10" s="53">
        <v>2</v>
      </c>
      <c r="C10" s="51" t="s">
        <v>4</v>
      </c>
      <c r="D10" s="51" t="s">
        <v>110</v>
      </c>
    </row>
    <row r="11" spans="1:4" ht="28.5" x14ac:dyDescent="0.25">
      <c r="A11" s="5" t="s">
        <v>5</v>
      </c>
      <c r="B11" s="6" t="s">
        <v>6</v>
      </c>
      <c r="C11" s="27">
        <f>SUM(C12+C17+C22)</f>
        <v>125720.19999999998</v>
      </c>
      <c r="D11" s="27">
        <f>SUM(D12+D17+D22)</f>
        <v>124793.7</v>
      </c>
    </row>
    <row r="12" spans="1:4" ht="42.75" x14ac:dyDescent="0.25">
      <c r="A12" s="5" t="s">
        <v>7</v>
      </c>
      <c r="B12" s="6" t="s">
        <v>8</v>
      </c>
      <c r="C12" s="27">
        <f>C14</f>
        <v>0</v>
      </c>
      <c r="D12" s="27">
        <f>D14</f>
        <v>0</v>
      </c>
    </row>
    <row r="13" spans="1:4" ht="45" x14ac:dyDescent="0.25">
      <c r="A13" s="8" t="s">
        <v>9</v>
      </c>
      <c r="B13" s="9" t="s">
        <v>10</v>
      </c>
      <c r="C13" s="9" t="s">
        <v>11</v>
      </c>
      <c r="D13" s="9" t="s">
        <v>11</v>
      </c>
    </row>
    <row r="14" spans="1:4" ht="45" x14ac:dyDescent="0.25">
      <c r="A14" s="8" t="s">
        <v>12</v>
      </c>
      <c r="B14" s="9" t="s">
        <v>13</v>
      </c>
      <c r="C14" s="28">
        <f>C16</f>
        <v>0</v>
      </c>
      <c r="D14" s="28">
        <f>D16</f>
        <v>0</v>
      </c>
    </row>
    <row r="15" spans="1:4" ht="45" x14ac:dyDescent="0.25">
      <c r="A15" s="8" t="s">
        <v>14</v>
      </c>
      <c r="B15" s="9" t="s">
        <v>15</v>
      </c>
      <c r="C15" s="28">
        <f>SUM(C16)</f>
        <v>0</v>
      </c>
      <c r="D15" s="28">
        <f>SUM(D16)</f>
        <v>0</v>
      </c>
    </row>
    <row r="16" spans="1:4" ht="45" x14ac:dyDescent="0.25">
      <c r="A16" s="8" t="s">
        <v>16</v>
      </c>
      <c r="B16" s="9" t="s">
        <v>17</v>
      </c>
      <c r="C16" s="28">
        <v>0</v>
      </c>
      <c r="D16" s="28">
        <v>0</v>
      </c>
    </row>
    <row r="17" spans="1:4" ht="28.5" x14ac:dyDescent="0.25">
      <c r="A17" s="5" t="s">
        <v>18</v>
      </c>
      <c r="B17" s="6" t="s">
        <v>19</v>
      </c>
      <c r="C17" s="27">
        <f>SUM(C18+C20)</f>
        <v>125720.19999999998</v>
      </c>
      <c r="D17" s="27">
        <f>SUM(D18+D20)</f>
        <v>124793.7</v>
      </c>
    </row>
    <row r="18" spans="1:4" ht="30" x14ac:dyDescent="0.25">
      <c r="A18" s="8" t="s">
        <v>20</v>
      </c>
      <c r="B18" s="9" t="s">
        <v>21</v>
      </c>
      <c r="C18" s="28">
        <f>SUM(C19)</f>
        <v>300766.09999999998</v>
      </c>
      <c r="D18" s="28">
        <f>SUM(D19)</f>
        <v>250513.9</v>
      </c>
    </row>
    <row r="19" spans="1:4" ht="30" x14ac:dyDescent="0.25">
      <c r="A19" s="8" t="s">
        <v>22</v>
      </c>
      <c r="B19" s="9" t="s">
        <v>120</v>
      </c>
      <c r="C19" s="28">
        <f>125045.9+125928.9+50000-208.7</f>
        <v>300766.09999999998</v>
      </c>
      <c r="D19" s="28">
        <f>124793.7+125720.2</f>
        <v>250513.9</v>
      </c>
    </row>
    <row r="20" spans="1:4" ht="30" x14ac:dyDescent="0.25">
      <c r="A20" s="8" t="s">
        <v>23</v>
      </c>
      <c r="B20" s="9" t="s">
        <v>24</v>
      </c>
      <c r="C20" s="28">
        <f>SUM(C21)</f>
        <v>-175045.9</v>
      </c>
      <c r="D20" s="28">
        <f>SUM(D21)</f>
        <v>-125720.2</v>
      </c>
    </row>
    <row r="21" spans="1:4" ht="30" x14ac:dyDescent="0.25">
      <c r="A21" s="8" t="s">
        <v>25</v>
      </c>
      <c r="B21" s="9" t="s">
        <v>121</v>
      </c>
      <c r="C21" s="28">
        <v>-175045.9</v>
      </c>
      <c r="D21" s="28">
        <v>-125720.2</v>
      </c>
    </row>
    <row r="22" spans="1:4" ht="28.5" x14ac:dyDescent="0.25">
      <c r="A22" s="5" t="s">
        <v>26</v>
      </c>
      <c r="B22" s="6" t="s">
        <v>27</v>
      </c>
      <c r="C22" s="27">
        <f>C23+C25</f>
        <v>0</v>
      </c>
      <c r="D22" s="27">
        <f>D23+D25</f>
        <v>0</v>
      </c>
    </row>
    <row r="23" spans="1:4" ht="30" x14ac:dyDescent="0.25">
      <c r="A23" s="8" t="s">
        <v>28</v>
      </c>
      <c r="B23" s="9" t="s">
        <v>29</v>
      </c>
      <c r="C23" s="28">
        <f>C24</f>
        <v>0</v>
      </c>
      <c r="D23" s="28">
        <f>D24</f>
        <v>0</v>
      </c>
    </row>
    <row r="24" spans="1:4" ht="30" x14ac:dyDescent="0.25">
      <c r="A24" s="8" t="s">
        <v>30</v>
      </c>
      <c r="B24" s="9" t="s">
        <v>118</v>
      </c>
      <c r="C24" s="28"/>
      <c r="D24" s="28"/>
    </row>
    <row r="25" spans="1:4" ht="45" x14ac:dyDescent="0.25">
      <c r="A25" s="8" t="s">
        <v>31</v>
      </c>
      <c r="B25" s="9" t="s">
        <v>32</v>
      </c>
      <c r="C25" s="28">
        <f>SUM(C26)</f>
        <v>0</v>
      </c>
      <c r="D25" s="28">
        <f>SUM(D26)</f>
        <v>0</v>
      </c>
    </row>
    <row r="26" spans="1:4" ht="45" x14ac:dyDescent="0.25">
      <c r="A26" s="8" t="s">
        <v>33</v>
      </c>
      <c r="B26" s="9" t="s">
        <v>119</v>
      </c>
      <c r="C26" s="28">
        <v>0</v>
      </c>
      <c r="D26" s="28"/>
    </row>
    <row r="27" spans="1:4" ht="28.5" hidden="1" customHeight="1" x14ac:dyDescent="0.25">
      <c r="A27" s="5" t="s">
        <v>34</v>
      </c>
      <c r="B27" s="6" t="s">
        <v>35</v>
      </c>
      <c r="C27" s="27">
        <f>C28+C31+C34</f>
        <v>0</v>
      </c>
      <c r="D27" s="27">
        <f>D28+D31+D34</f>
        <v>0</v>
      </c>
    </row>
    <row r="28" spans="1:4" ht="30" hidden="1" customHeight="1" x14ac:dyDescent="0.25">
      <c r="A28" s="8" t="s">
        <v>36</v>
      </c>
      <c r="B28" s="9" t="s">
        <v>37</v>
      </c>
      <c r="C28" s="28">
        <f t="shared" ref="C28:D29" si="0">C29</f>
        <v>0</v>
      </c>
      <c r="D28" s="28">
        <f t="shared" si="0"/>
        <v>0</v>
      </c>
    </row>
    <row r="29" spans="1:4" ht="30" hidden="1" customHeight="1" x14ac:dyDescent="0.25">
      <c r="A29" s="8" t="s">
        <v>38</v>
      </c>
      <c r="B29" s="9" t="s">
        <v>39</v>
      </c>
      <c r="C29" s="28">
        <f t="shared" si="0"/>
        <v>0</v>
      </c>
      <c r="D29" s="28">
        <f t="shared" si="0"/>
        <v>0</v>
      </c>
    </row>
    <row r="30" spans="1:4" ht="45" hidden="1" customHeight="1" x14ac:dyDescent="0.25">
      <c r="A30" s="8" t="s">
        <v>40</v>
      </c>
      <c r="B30" s="9" t="s">
        <v>41</v>
      </c>
      <c r="C30" s="28">
        <v>0</v>
      </c>
      <c r="D30" s="28">
        <v>0</v>
      </c>
    </row>
    <row r="31" spans="1:4" ht="30" hidden="1" customHeight="1" x14ac:dyDescent="0.25">
      <c r="A31" s="8" t="s">
        <v>42</v>
      </c>
      <c r="B31" s="9" t="s">
        <v>43</v>
      </c>
      <c r="C31" s="28">
        <f t="shared" ref="C31:D32" si="1">C32</f>
        <v>0</v>
      </c>
      <c r="D31" s="28">
        <f t="shared" si="1"/>
        <v>0</v>
      </c>
    </row>
    <row r="32" spans="1:4" ht="75" hidden="1" customHeight="1" x14ac:dyDescent="0.25">
      <c r="A32" s="8" t="s">
        <v>44</v>
      </c>
      <c r="B32" s="9" t="s">
        <v>45</v>
      </c>
      <c r="C32" s="28">
        <f t="shared" si="1"/>
        <v>0</v>
      </c>
      <c r="D32" s="28">
        <f t="shared" si="1"/>
        <v>0</v>
      </c>
    </row>
    <row r="33" spans="1:4" ht="90" hidden="1" customHeight="1" x14ac:dyDescent="0.25">
      <c r="A33" s="8" t="s">
        <v>46</v>
      </c>
      <c r="B33" s="9" t="s">
        <v>47</v>
      </c>
      <c r="C33" s="28">
        <v>0</v>
      </c>
      <c r="D33" s="28">
        <v>0</v>
      </c>
    </row>
    <row r="34" spans="1:4" ht="30" hidden="1" customHeight="1" x14ac:dyDescent="0.25">
      <c r="A34" s="8" t="s">
        <v>48</v>
      </c>
      <c r="B34" s="9" t="s">
        <v>49</v>
      </c>
      <c r="C34" s="28">
        <f>C35+C40</f>
        <v>0</v>
      </c>
      <c r="D34" s="28">
        <f>D35+D40</f>
        <v>0</v>
      </c>
    </row>
    <row r="35" spans="1:4" ht="30" hidden="1" customHeight="1" x14ac:dyDescent="0.25">
      <c r="A35" s="8" t="s">
        <v>50</v>
      </c>
      <c r="B35" s="9" t="s">
        <v>51</v>
      </c>
      <c r="C35" s="28">
        <f>C36+C38</f>
        <v>0</v>
      </c>
      <c r="D35" s="28">
        <f>D36+D38</f>
        <v>0</v>
      </c>
    </row>
    <row r="36" spans="1:4" ht="30" hidden="1" customHeight="1" x14ac:dyDescent="0.25">
      <c r="A36" s="8" t="s">
        <v>52</v>
      </c>
      <c r="B36" s="9" t="s">
        <v>53</v>
      </c>
      <c r="C36" s="28">
        <f>C37</f>
        <v>0</v>
      </c>
      <c r="D36" s="28">
        <f>D37</f>
        <v>0</v>
      </c>
    </row>
    <row r="37" spans="1:4" ht="30" hidden="1" customHeight="1" x14ac:dyDescent="0.25">
      <c r="A37" s="8" t="s">
        <v>54</v>
      </c>
      <c r="B37" s="9" t="s">
        <v>55</v>
      </c>
      <c r="C37" s="28">
        <v>0</v>
      </c>
      <c r="D37" s="28">
        <v>0</v>
      </c>
    </row>
    <row r="38" spans="1:4" ht="45" hidden="1" customHeight="1" x14ac:dyDescent="0.25">
      <c r="A38" s="8" t="s">
        <v>56</v>
      </c>
      <c r="B38" s="9" t="s">
        <v>57</v>
      </c>
      <c r="C38" s="28">
        <f>C39</f>
        <v>0</v>
      </c>
      <c r="D38" s="28">
        <f>D39</f>
        <v>0</v>
      </c>
    </row>
    <row r="39" spans="1:4" ht="45" hidden="1" customHeight="1" x14ac:dyDescent="0.25">
      <c r="A39" s="8" t="s">
        <v>58</v>
      </c>
      <c r="B39" s="9" t="s">
        <v>59</v>
      </c>
      <c r="C39" s="28">
        <v>0</v>
      </c>
      <c r="D39" s="28">
        <v>0</v>
      </c>
    </row>
    <row r="40" spans="1:4" ht="30" hidden="1" customHeight="1" x14ac:dyDescent="0.25">
      <c r="A40" s="8" t="s">
        <v>60</v>
      </c>
      <c r="B40" s="9" t="s">
        <v>61</v>
      </c>
      <c r="C40" s="28">
        <f t="shared" ref="C40:D41" si="2">C41</f>
        <v>0</v>
      </c>
      <c r="D40" s="28">
        <f t="shared" si="2"/>
        <v>0</v>
      </c>
    </row>
    <row r="41" spans="1:4" ht="30" hidden="1" customHeight="1" x14ac:dyDescent="0.25">
      <c r="A41" s="8" t="s">
        <v>62</v>
      </c>
      <c r="B41" s="9" t="s">
        <v>63</v>
      </c>
      <c r="C41" s="28">
        <f t="shared" si="2"/>
        <v>0</v>
      </c>
      <c r="D41" s="28">
        <f t="shared" si="2"/>
        <v>0</v>
      </c>
    </row>
    <row r="42" spans="1:4" ht="45" hidden="1" customHeight="1" x14ac:dyDescent="0.25">
      <c r="A42" s="8" t="s">
        <v>64</v>
      </c>
      <c r="B42" s="9" t="s">
        <v>65</v>
      </c>
      <c r="C42" s="28">
        <v>0</v>
      </c>
      <c r="D42" s="28">
        <v>0</v>
      </c>
    </row>
    <row r="43" spans="1:4" ht="15" hidden="1" customHeight="1" x14ac:dyDescent="0.25">
      <c r="A43" s="8" t="s">
        <v>66</v>
      </c>
      <c r="B43" s="9" t="s">
        <v>67</v>
      </c>
      <c r="C43" s="28">
        <v>0</v>
      </c>
      <c r="D43" s="28">
        <v>0</v>
      </c>
    </row>
    <row r="44" spans="1:4" ht="30" hidden="1" customHeight="1" x14ac:dyDescent="0.25">
      <c r="A44" s="8" t="s">
        <v>68</v>
      </c>
      <c r="B44" s="9" t="s">
        <v>69</v>
      </c>
      <c r="C44" s="28">
        <v>0</v>
      </c>
      <c r="D44" s="28">
        <v>0</v>
      </c>
    </row>
    <row r="45" spans="1:4" ht="30" hidden="1" customHeight="1" x14ac:dyDescent="0.25">
      <c r="A45" s="8" t="s">
        <v>70</v>
      </c>
      <c r="B45" s="9" t="s">
        <v>71</v>
      </c>
      <c r="C45" s="28">
        <v>0</v>
      </c>
      <c r="D45" s="28">
        <v>0</v>
      </c>
    </row>
    <row r="46" spans="1:4" ht="28.5" x14ac:dyDescent="0.25">
      <c r="A46" s="5" t="s">
        <v>72</v>
      </c>
      <c r="B46" s="6" t="s">
        <v>73</v>
      </c>
      <c r="C46" s="27">
        <f>SUM(C47+C54)</f>
        <v>9.3132257461547852E-10</v>
      </c>
      <c r="D46" s="27">
        <f>SUM(D47+D54)</f>
        <v>0</v>
      </c>
    </row>
    <row r="47" spans="1:4" x14ac:dyDescent="0.25">
      <c r="A47" s="8" t="s">
        <v>74</v>
      </c>
      <c r="B47" s="9" t="s">
        <v>75</v>
      </c>
      <c r="C47" s="28">
        <f>C51+C48</f>
        <v>-5221879.8</v>
      </c>
      <c r="D47" s="28">
        <f>D51+D48</f>
        <v>-4963485.5</v>
      </c>
    </row>
    <row r="48" spans="1:4" x14ac:dyDescent="0.25">
      <c r="A48" s="8" t="s">
        <v>76</v>
      </c>
      <c r="B48" s="9" t="s">
        <v>77</v>
      </c>
      <c r="C48" s="28">
        <f t="shared" ref="C48:D49" si="3">C49</f>
        <v>0</v>
      </c>
      <c r="D48" s="28">
        <f t="shared" si="3"/>
        <v>0</v>
      </c>
    </row>
    <row r="49" spans="1:4" ht="30" x14ac:dyDescent="0.25">
      <c r="A49" s="8" t="s">
        <v>78</v>
      </c>
      <c r="B49" s="9" t="s">
        <v>79</v>
      </c>
      <c r="C49" s="28">
        <f t="shared" si="3"/>
        <v>0</v>
      </c>
      <c r="D49" s="28">
        <f t="shared" si="3"/>
        <v>0</v>
      </c>
    </row>
    <row r="50" spans="1:4" ht="30" x14ac:dyDescent="0.25">
      <c r="A50" s="8" t="s">
        <v>80</v>
      </c>
      <c r="B50" s="9" t="s">
        <v>81</v>
      </c>
      <c r="C50" s="28">
        <v>0</v>
      </c>
      <c r="D50" s="28">
        <v>0</v>
      </c>
    </row>
    <row r="51" spans="1:4" x14ac:dyDescent="0.25">
      <c r="A51" s="8" t="s">
        <v>82</v>
      </c>
      <c r="B51" s="9" t="s">
        <v>111</v>
      </c>
      <c r="C51" s="28">
        <f t="shared" ref="C51:D52" si="4">C52</f>
        <v>-5221879.8</v>
      </c>
      <c r="D51" s="28">
        <f t="shared" si="4"/>
        <v>-4963485.5</v>
      </c>
    </row>
    <row r="52" spans="1:4" x14ac:dyDescent="0.25">
      <c r="A52" s="8" t="s">
        <v>83</v>
      </c>
      <c r="B52" s="9" t="s">
        <v>112</v>
      </c>
      <c r="C52" s="28">
        <f t="shared" si="4"/>
        <v>-5221879.8</v>
      </c>
      <c r="D52" s="28">
        <f t="shared" si="4"/>
        <v>-4963485.5</v>
      </c>
    </row>
    <row r="53" spans="1:4" ht="30" x14ac:dyDescent="0.25">
      <c r="A53" s="8" t="s">
        <v>84</v>
      </c>
      <c r="B53" s="9" t="s">
        <v>113</v>
      </c>
      <c r="C53" s="28">
        <f>-(4921380.5+300766.1-266.8)</f>
        <v>-5221879.8</v>
      </c>
      <c r="D53" s="28">
        <f>-(4713057.6+250513.9-86)</f>
        <v>-4963485.5</v>
      </c>
    </row>
    <row r="54" spans="1:4" x14ac:dyDescent="0.25">
      <c r="A54" s="8" t="s">
        <v>85</v>
      </c>
      <c r="B54" s="9" t="s">
        <v>86</v>
      </c>
      <c r="C54" s="28">
        <f>C55+C58</f>
        <v>5221879.8000000007</v>
      </c>
      <c r="D54" s="28">
        <f>D55+D58</f>
        <v>4963485.5</v>
      </c>
    </row>
    <row r="55" spans="1:4" x14ac:dyDescent="0.25">
      <c r="A55" s="8" t="s">
        <v>87</v>
      </c>
      <c r="B55" s="9" t="s">
        <v>88</v>
      </c>
      <c r="C55" s="28">
        <f t="shared" ref="C55:D56" si="5">C56</f>
        <v>5221879.8000000007</v>
      </c>
      <c r="D55" s="28">
        <f t="shared" si="5"/>
        <v>4963485.5</v>
      </c>
    </row>
    <row r="56" spans="1:4" x14ac:dyDescent="0.25">
      <c r="A56" s="8" t="s">
        <v>89</v>
      </c>
      <c r="B56" s="9" t="s">
        <v>90</v>
      </c>
      <c r="C56" s="28">
        <f t="shared" si="5"/>
        <v>5221879.8000000007</v>
      </c>
      <c r="D56" s="28">
        <f t="shared" si="5"/>
        <v>4963485.5</v>
      </c>
    </row>
    <row r="57" spans="1:4" ht="30" x14ac:dyDescent="0.25">
      <c r="A57" s="8" t="s">
        <v>91</v>
      </c>
      <c r="B57" s="9" t="s">
        <v>92</v>
      </c>
      <c r="C57" s="28">
        <f>5047100.7+175045.9-266.8</f>
        <v>5221879.8000000007</v>
      </c>
      <c r="D57" s="28">
        <f>4837851.3+125720.2-86</f>
        <v>4963485.5</v>
      </c>
    </row>
    <row r="58" spans="1:4" x14ac:dyDescent="0.25">
      <c r="A58" s="8" t="s">
        <v>93</v>
      </c>
      <c r="B58" s="9" t="s">
        <v>94</v>
      </c>
      <c r="C58" s="28">
        <f>SUM(C60+C62)</f>
        <v>0</v>
      </c>
      <c r="D58" s="28">
        <f>D59-D61</f>
        <v>0</v>
      </c>
    </row>
    <row r="59" spans="1:4" x14ac:dyDescent="0.25">
      <c r="A59" s="8" t="s">
        <v>95</v>
      </c>
      <c r="B59" s="9" t="s">
        <v>114</v>
      </c>
      <c r="C59" s="28">
        <f>SUM(C60)</f>
        <v>0</v>
      </c>
      <c r="D59" s="28">
        <f>SUM(D60)</f>
        <v>0</v>
      </c>
    </row>
    <row r="60" spans="1:4" ht="30" x14ac:dyDescent="0.25">
      <c r="A60" s="8" t="s">
        <v>96</v>
      </c>
      <c r="B60" s="9" t="s">
        <v>115</v>
      </c>
      <c r="C60" s="28"/>
      <c r="D60" s="28"/>
    </row>
    <row r="61" spans="1:4" x14ac:dyDescent="0.25">
      <c r="A61" s="8" t="s">
        <v>93</v>
      </c>
      <c r="B61" s="9" t="s">
        <v>116</v>
      </c>
      <c r="C61" s="28">
        <f>SUM(C62)</f>
        <v>0</v>
      </c>
      <c r="D61" s="28">
        <f>SUM(D62)</f>
        <v>0</v>
      </c>
    </row>
    <row r="62" spans="1:4" ht="30" x14ac:dyDescent="0.25">
      <c r="A62" s="8" t="s">
        <v>97</v>
      </c>
      <c r="B62" s="9" t="s">
        <v>117</v>
      </c>
      <c r="C62" s="28"/>
      <c r="D62" s="28">
        <v>0</v>
      </c>
    </row>
    <row r="63" spans="1:4" x14ac:dyDescent="0.25">
      <c r="A63" s="5" t="s">
        <v>98</v>
      </c>
      <c r="B63" s="6" t="s">
        <v>99</v>
      </c>
      <c r="C63" s="27">
        <f>C11+C46</f>
        <v>125720.20000000091</v>
      </c>
      <c r="D63" s="27">
        <f>D11+D46</f>
        <v>124793.7</v>
      </c>
    </row>
    <row r="68" spans="1:4" x14ac:dyDescent="0.25">
      <c r="C68" s="54"/>
      <c r="D68" s="54"/>
    </row>
    <row r="69" spans="1:4" x14ac:dyDescent="0.25">
      <c r="A69" s="50"/>
    </row>
    <row r="70" spans="1:4" x14ac:dyDescent="0.25">
      <c r="A70" s="50"/>
    </row>
  </sheetData>
  <mergeCells count="5">
    <mergeCell ref="A8:A9"/>
    <mergeCell ref="B8:B9"/>
    <mergeCell ref="A6:D7"/>
    <mergeCell ref="D8:D9"/>
    <mergeCell ref="C8:C9"/>
  </mergeCells>
  <pageMargins left="0.94488188976377963" right="0.19685039370078741" top="0.27559055118110237" bottom="0.15748031496062992" header="0.15748031496062992" footer="0.15748031496062992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B4" sqref="B4"/>
    </sheetView>
  </sheetViews>
  <sheetFormatPr defaultRowHeight="15.75" x14ac:dyDescent="0.25"/>
  <cols>
    <col min="1" max="1" width="62.42578125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32" t="s">
        <v>108</v>
      </c>
    </row>
    <row r="2" spans="1:2" x14ac:dyDescent="0.25">
      <c r="B2" s="32" t="s">
        <v>0</v>
      </c>
    </row>
    <row r="3" spans="1:2" x14ac:dyDescent="0.25">
      <c r="B3" s="26" t="s">
        <v>1</v>
      </c>
    </row>
    <row r="4" spans="1:2" x14ac:dyDescent="0.25">
      <c r="B4" s="32" t="s">
        <v>132</v>
      </c>
    </row>
    <row r="8" spans="1:2" s="21" customFormat="1" x14ac:dyDescent="0.25">
      <c r="A8" s="70" t="s">
        <v>100</v>
      </c>
      <c r="B8" s="70"/>
    </row>
    <row r="9" spans="1:2" s="21" customFormat="1" x14ac:dyDescent="0.25">
      <c r="A9" s="71" t="s">
        <v>130</v>
      </c>
      <c r="B9" s="71"/>
    </row>
    <row r="11" spans="1:2" ht="31.5" customHeight="1" x14ac:dyDescent="0.25">
      <c r="A11" s="22" t="s">
        <v>101</v>
      </c>
      <c r="B11" s="31" t="s">
        <v>124</v>
      </c>
    </row>
    <row r="12" spans="1:2" ht="31.5" x14ac:dyDescent="0.25">
      <c r="A12" s="23" t="s">
        <v>103</v>
      </c>
      <c r="B12" s="24" t="e">
        <f>SUM(B13:B14)</f>
        <v>#REF!</v>
      </c>
    </row>
    <row r="13" spans="1:2" x14ac:dyDescent="0.25">
      <c r="A13" s="25" t="s">
        <v>104</v>
      </c>
      <c r="B13" s="24">
        <v>0</v>
      </c>
    </row>
    <row r="14" spans="1:2" x14ac:dyDescent="0.25">
      <c r="A14" s="25" t="s">
        <v>105</v>
      </c>
      <c r="B14" s="24" t="e">
        <f>SUM(#REF!)</f>
        <v>#REF!</v>
      </c>
    </row>
    <row r="15" spans="1:2" x14ac:dyDescent="0.25">
      <c r="A15" s="23" t="s">
        <v>106</v>
      </c>
      <c r="B15" s="33" t="e">
        <f>SUM(B16:B17)</f>
        <v>#REF!</v>
      </c>
    </row>
    <row r="16" spans="1:2" x14ac:dyDescent="0.25">
      <c r="A16" s="25" t="s">
        <v>104</v>
      </c>
      <c r="B16" s="33" t="e">
        <f>SUM(#REF!)</f>
        <v>#REF!</v>
      </c>
    </row>
    <row r="17" spans="1:2" x14ac:dyDescent="0.25">
      <c r="A17" s="25" t="s">
        <v>105</v>
      </c>
      <c r="B17" s="33" t="e">
        <f>SUM(#REF!)</f>
        <v>#REF!</v>
      </c>
    </row>
    <row r="18" spans="1:2" x14ac:dyDescent="0.25">
      <c r="A18" s="25" t="s">
        <v>107</v>
      </c>
      <c r="B18" s="33" t="e">
        <f>SUM(B12+B15)</f>
        <v>#REF!</v>
      </c>
    </row>
    <row r="34" spans="1:1" x14ac:dyDescent="0.25">
      <c r="A34" s="26"/>
    </row>
    <row r="35" spans="1:1" x14ac:dyDescent="0.25">
      <c r="A35" s="26"/>
    </row>
    <row r="36" spans="1:1" x14ac:dyDescent="0.25">
      <c r="A36" s="26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abSelected="1" zoomScaleNormal="100" workbookViewId="0">
      <selection activeCell="K23" sqref="K23"/>
    </sheetView>
  </sheetViews>
  <sheetFormatPr defaultRowHeight="15.75" x14ac:dyDescent="0.25"/>
  <cols>
    <col min="1" max="1" width="55.42578125" style="47" customWidth="1"/>
    <col min="2" max="2" width="20.7109375" style="47" customWidth="1"/>
    <col min="3" max="3" width="19.140625" style="47" customWidth="1"/>
    <col min="4" max="4" width="2.7109375" style="47" customWidth="1"/>
    <col min="5" max="256" width="9.140625" style="47"/>
    <col min="257" max="257" width="52" style="47" customWidth="1"/>
    <col min="258" max="258" width="26.28515625" style="47" customWidth="1"/>
    <col min="259" max="512" width="9.140625" style="47"/>
    <col min="513" max="513" width="52" style="47" customWidth="1"/>
    <col min="514" max="514" width="26.28515625" style="47" customWidth="1"/>
    <col min="515" max="768" width="9.140625" style="47"/>
    <col min="769" max="769" width="52" style="47" customWidth="1"/>
    <col min="770" max="770" width="26.28515625" style="47" customWidth="1"/>
    <col min="771" max="1024" width="9.140625" style="47"/>
    <col min="1025" max="1025" width="52" style="47" customWidth="1"/>
    <col min="1026" max="1026" width="26.28515625" style="47" customWidth="1"/>
    <col min="1027" max="1280" width="9.140625" style="47"/>
    <col min="1281" max="1281" width="52" style="47" customWidth="1"/>
    <col min="1282" max="1282" width="26.28515625" style="47" customWidth="1"/>
    <col min="1283" max="1536" width="9.140625" style="47"/>
    <col min="1537" max="1537" width="52" style="47" customWidth="1"/>
    <col min="1538" max="1538" width="26.28515625" style="47" customWidth="1"/>
    <col min="1539" max="1792" width="9.140625" style="47"/>
    <col min="1793" max="1793" width="52" style="47" customWidth="1"/>
    <col min="1794" max="1794" width="26.28515625" style="47" customWidth="1"/>
    <col min="1795" max="2048" width="9.140625" style="47"/>
    <col min="2049" max="2049" width="52" style="47" customWidth="1"/>
    <col min="2050" max="2050" width="26.28515625" style="47" customWidth="1"/>
    <col min="2051" max="2304" width="9.140625" style="47"/>
    <col min="2305" max="2305" width="52" style="47" customWidth="1"/>
    <col min="2306" max="2306" width="26.28515625" style="47" customWidth="1"/>
    <col min="2307" max="2560" width="9.140625" style="47"/>
    <col min="2561" max="2561" width="52" style="47" customWidth="1"/>
    <col min="2562" max="2562" width="26.28515625" style="47" customWidth="1"/>
    <col min="2563" max="2816" width="9.140625" style="47"/>
    <col min="2817" max="2817" width="52" style="47" customWidth="1"/>
    <col min="2818" max="2818" width="26.28515625" style="47" customWidth="1"/>
    <col min="2819" max="3072" width="9.140625" style="47"/>
    <col min="3073" max="3073" width="52" style="47" customWidth="1"/>
    <col min="3074" max="3074" width="26.28515625" style="47" customWidth="1"/>
    <col min="3075" max="3328" width="9.140625" style="47"/>
    <col min="3329" max="3329" width="52" style="47" customWidth="1"/>
    <col min="3330" max="3330" width="26.28515625" style="47" customWidth="1"/>
    <col min="3331" max="3584" width="9.140625" style="47"/>
    <col min="3585" max="3585" width="52" style="47" customWidth="1"/>
    <col min="3586" max="3586" width="26.28515625" style="47" customWidth="1"/>
    <col min="3587" max="3840" width="9.140625" style="47"/>
    <col min="3841" max="3841" width="52" style="47" customWidth="1"/>
    <col min="3842" max="3842" width="26.28515625" style="47" customWidth="1"/>
    <col min="3843" max="4096" width="9.140625" style="47"/>
    <col min="4097" max="4097" width="52" style="47" customWidth="1"/>
    <col min="4098" max="4098" width="26.28515625" style="47" customWidth="1"/>
    <col min="4099" max="4352" width="9.140625" style="47"/>
    <col min="4353" max="4353" width="52" style="47" customWidth="1"/>
    <col min="4354" max="4354" width="26.28515625" style="47" customWidth="1"/>
    <col min="4355" max="4608" width="9.140625" style="47"/>
    <col min="4609" max="4609" width="52" style="47" customWidth="1"/>
    <col min="4610" max="4610" width="26.28515625" style="47" customWidth="1"/>
    <col min="4611" max="4864" width="9.140625" style="47"/>
    <col min="4865" max="4865" width="52" style="47" customWidth="1"/>
    <col min="4866" max="4866" width="26.28515625" style="47" customWidth="1"/>
    <col min="4867" max="5120" width="9.140625" style="47"/>
    <col min="5121" max="5121" width="52" style="47" customWidth="1"/>
    <col min="5122" max="5122" width="26.28515625" style="47" customWidth="1"/>
    <col min="5123" max="5376" width="9.140625" style="47"/>
    <col min="5377" max="5377" width="52" style="47" customWidth="1"/>
    <col min="5378" max="5378" width="26.28515625" style="47" customWidth="1"/>
    <col min="5379" max="5632" width="9.140625" style="47"/>
    <col min="5633" max="5633" width="52" style="47" customWidth="1"/>
    <col min="5634" max="5634" width="26.28515625" style="47" customWidth="1"/>
    <col min="5635" max="5888" width="9.140625" style="47"/>
    <col min="5889" max="5889" width="52" style="47" customWidth="1"/>
    <col min="5890" max="5890" width="26.28515625" style="47" customWidth="1"/>
    <col min="5891" max="6144" width="9.140625" style="47"/>
    <col min="6145" max="6145" width="52" style="47" customWidth="1"/>
    <col min="6146" max="6146" width="26.28515625" style="47" customWidth="1"/>
    <col min="6147" max="6400" width="9.140625" style="47"/>
    <col min="6401" max="6401" width="52" style="47" customWidth="1"/>
    <col min="6402" max="6402" width="26.28515625" style="47" customWidth="1"/>
    <col min="6403" max="6656" width="9.140625" style="47"/>
    <col min="6657" max="6657" width="52" style="47" customWidth="1"/>
    <col min="6658" max="6658" width="26.28515625" style="47" customWidth="1"/>
    <col min="6659" max="6912" width="9.140625" style="47"/>
    <col min="6913" max="6913" width="52" style="47" customWidth="1"/>
    <col min="6914" max="6914" width="26.28515625" style="47" customWidth="1"/>
    <col min="6915" max="7168" width="9.140625" style="47"/>
    <col min="7169" max="7169" width="52" style="47" customWidth="1"/>
    <col min="7170" max="7170" width="26.28515625" style="47" customWidth="1"/>
    <col min="7171" max="7424" width="9.140625" style="47"/>
    <col min="7425" max="7425" width="52" style="47" customWidth="1"/>
    <col min="7426" max="7426" width="26.28515625" style="47" customWidth="1"/>
    <col min="7427" max="7680" width="9.140625" style="47"/>
    <col min="7681" max="7681" width="52" style="47" customWidth="1"/>
    <col min="7682" max="7682" width="26.28515625" style="47" customWidth="1"/>
    <col min="7683" max="7936" width="9.140625" style="47"/>
    <col min="7937" max="7937" width="52" style="47" customWidth="1"/>
    <col min="7938" max="7938" width="26.28515625" style="47" customWidth="1"/>
    <col min="7939" max="8192" width="9.140625" style="47"/>
    <col min="8193" max="8193" width="52" style="47" customWidth="1"/>
    <col min="8194" max="8194" width="26.28515625" style="47" customWidth="1"/>
    <col min="8195" max="8448" width="9.140625" style="47"/>
    <col min="8449" max="8449" width="52" style="47" customWidth="1"/>
    <col min="8450" max="8450" width="26.28515625" style="47" customWidth="1"/>
    <col min="8451" max="8704" width="9.140625" style="47"/>
    <col min="8705" max="8705" width="52" style="47" customWidth="1"/>
    <col min="8706" max="8706" width="26.28515625" style="47" customWidth="1"/>
    <col min="8707" max="8960" width="9.140625" style="47"/>
    <col min="8961" max="8961" width="52" style="47" customWidth="1"/>
    <col min="8962" max="8962" width="26.28515625" style="47" customWidth="1"/>
    <col min="8963" max="9216" width="9.140625" style="47"/>
    <col min="9217" max="9217" width="52" style="47" customWidth="1"/>
    <col min="9218" max="9218" width="26.28515625" style="47" customWidth="1"/>
    <col min="9219" max="9472" width="9.140625" style="47"/>
    <col min="9473" max="9473" width="52" style="47" customWidth="1"/>
    <col min="9474" max="9474" width="26.28515625" style="47" customWidth="1"/>
    <col min="9475" max="9728" width="9.140625" style="47"/>
    <col min="9729" max="9729" width="52" style="47" customWidth="1"/>
    <col min="9730" max="9730" width="26.28515625" style="47" customWidth="1"/>
    <col min="9731" max="9984" width="9.140625" style="47"/>
    <col min="9985" max="9985" width="52" style="47" customWidth="1"/>
    <col min="9986" max="9986" width="26.28515625" style="47" customWidth="1"/>
    <col min="9987" max="10240" width="9.140625" style="47"/>
    <col min="10241" max="10241" width="52" style="47" customWidth="1"/>
    <col min="10242" max="10242" width="26.28515625" style="47" customWidth="1"/>
    <col min="10243" max="10496" width="9.140625" style="47"/>
    <col min="10497" max="10497" width="52" style="47" customWidth="1"/>
    <col min="10498" max="10498" width="26.28515625" style="47" customWidth="1"/>
    <col min="10499" max="10752" width="9.140625" style="47"/>
    <col min="10753" max="10753" width="52" style="47" customWidth="1"/>
    <col min="10754" max="10754" width="26.28515625" style="47" customWidth="1"/>
    <col min="10755" max="11008" width="9.140625" style="47"/>
    <col min="11009" max="11009" width="52" style="47" customWidth="1"/>
    <col min="11010" max="11010" width="26.28515625" style="47" customWidth="1"/>
    <col min="11011" max="11264" width="9.140625" style="47"/>
    <col min="11265" max="11265" width="52" style="47" customWidth="1"/>
    <col min="11266" max="11266" width="26.28515625" style="47" customWidth="1"/>
    <col min="11267" max="11520" width="9.140625" style="47"/>
    <col min="11521" max="11521" width="52" style="47" customWidth="1"/>
    <col min="11522" max="11522" width="26.28515625" style="47" customWidth="1"/>
    <col min="11523" max="11776" width="9.140625" style="47"/>
    <col min="11777" max="11777" width="52" style="47" customWidth="1"/>
    <col min="11778" max="11778" width="26.28515625" style="47" customWidth="1"/>
    <col min="11779" max="12032" width="9.140625" style="47"/>
    <col min="12033" max="12033" width="52" style="47" customWidth="1"/>
    <col min="12034" max="12034" width="26.28515625" style="47" customWidth="1"/>
    <col min="12035" max="12288" width="9.140625" style="47"/>
    <col min="12289" max="12289" width="52" style="47" customWidth="1"/>
    <col min="12290" max="12290" width="26.28515625" style="47" customWidth="1"/>
    <col min="12291" max="12544" width="9.140625" style="47"/>
    <col min="12545" max="12545" width="52" style="47" customWidth="1"/>
    <col min="12546" max="12546" width="26.28515625" style="47" customWidth="1"/>
    <col min="12547" max="12800" width="9.140625" style="47"/>
    <col min="12801" max="12801" width="52" style="47" customWidth="1"/>
    <col min="12802" max="12802" width="26.28515625" style="47" customWidth="1"/>
    <col min="12803" max="13056" width="9.140625" style="47"/>
    <col min="13057" max="13057" width="52" style="47" customWidth="1"/>
    <col min="13058" max="13058" width="26.28515625" style="47" customWidth="1"/>
    <col min="13059" max="13312" width="9.140625" style="47"/>
    <col min="13313" max="13313" width="52" style="47" customWidth="1"/>
    <col min="13314" max="13314" width="26.28515625" style="47" customWidth="1"/>
    <col min="13315" max="13568" width="9.140625" style="47"/>
    <col min="13569" max="13569" width="52" style="47" customWidth="1"/>
    <col min="13570" max="13570" width="26.28515625" style="47" customWidth="1"/>
    <col min="13571" max="13824" width="9.140625" style="47"/>
    <col min="13825" max="13825" width="52" style="47" customWidth="1"/>
    <col min="13826" max="13826" width="26.28515625" style="47" customWidth="1"/>
    <col min="13827" max="14080" width="9.140625" style="47"/>
    <col min="14081" max="14081" width="52" style="47" customWidth="1"/>
    <col min="14082" max="14082" width="26.28515625" style="47" customWidth="1"/>
    <col min="14083" max="14336" width="9.140625" style="47"/>
    <col min="14337" max="14337" width="52" style="47" customWidth="1"/>
    <col min="14338" max="14338" width="26.28515625" style="47" customWidth="1"/>
    <col min="14339" max="14592" width="9.140625" style="47"/>
    <col min="14593" max="14593" width="52" style="47" customWidth="1"/>
    <col min="14594" max="14594" width="26.28515625" style="47" customWidth="1"/>
    <col min="14595" max="14848" width="9.140625" style="47"/>
    <col min="14849" max="14849" width="52" style="47" customWidth="1"/>
    <col min="14850" max="14850" width="26.28515625" style="47" customWidth="1"/>
    <col min="14851" max="15104" width="9.140625" style="47"/>
    <col min="15105" max="15105" width="52" style="47" customWidth="1"/>
    <col min="15106" max="15106" width="26.28515625" style="47" customWidth="1"/>
    <col min="15107" max="15360" width="9.140625" style="47"/>
    <col min="15361" max="15361" width="52" style="47" customWidth="1"/>
    <col min="15362" max="15362" width="26.28515625" style="47" customWidth="1"/>
    <col min="15363" max="15616" width="9.140625" style="47"/>
    <col min="15617" max="15617" width="52" style="47" customWidth="1"/>
    <col min="15618" max="15618" width="26.28515625" style="47" customWidth="1"/>
    <col min="15619" max="15872" width="9.140625" style="47"/>
    <col min="15873" max="15873" width="52" style="47" customWidth="1"/>
    <col min="15874" max="15874" width="26.28515625" style="47" customWidth="1"/>
    <col min="15875" max="16128" width="9.140625" style="47"/>
    <col min="16129" max="16129" width="52" style="47" customWidth="1"/>
    <col min="16130" max="16130" width="26.28515625" style="47" customWidth="1"/>
    <col min="16131" max="16384" width="9.140625" style="47"/>
  </cols>
  <sheetData>
    <row r="1" spans="1:3" x14ac:dyDescent="0.25">
      <c r="C1" s="55" t="s">
        <v>127</v>
      </c>
    </row>
    <row r="2" spans="1:3" x14ac:dyDescent="0.25">
      <c r="C2" s="55" t="s">
        <v>0</v>
      </c>
    </row>
    <row r="3" spans="1:3" x14ac:dyDescent="0.25">
      <c r="C3" s="56" t="s">
        <v>1</v>
      </c>
    </row>
    <row r="4" spans="1:3" x14ac:dyDescent="0.25">
      <c r="C4" s="55" t="s">
        <v>144</v>
      </c>
    </row>
    <row r="8" spans="1:3" s="57" customFormat="1" x14ac:dyDescent="0.25">
      <c r="A8" s="76" t="s">
        <v>100</v>
      </c>
      <c r="B8" s="76"/>
      <c r="C8" s="76"/>
    </row>
    <row r="9" spans="1:3" s="57" customFormat="1" ht="33" customHeight="1" x14ac:dyDescent="0.25">
      <c r="A9" s="77" t="s">
        <v>131</v>
      </c>
      <c r="B9" s="77"/>
      <c r="C9" s="77"/>
    </row>
    <row r="11" spans="1:3" x14ac:dyDescent="0.25">
      <c r="A11" s="72" t="s">
        <v>101</v>
      </c>
      <c r="B11" s="74" t="s">
        <v>102</v>
      </c>
      <c r="C11" s="75"/>
    </row>
    <row r="12" spans="1:3" x14ac:dyDescent="0.25">
      <c r="A12" s="73"/>
      <c r="B12" s="58" t="s">
        <v>122</v>
      </c>
      <c r="C12" s="59" t="s">
        <v>125</v>
      </c>
    </row>
    <row r="13" spans="1:3" ht="31.5" x14ac:dyDescent="0.25">
      <c r="A13" s="60" t="s">
        <v>103</v>
      </c>
      <c r="B13" s="61">
        <f>SUM(B14:B15)</f>
        <v>0</v>
      </c>
      <c r="C13" s="61">
        <f>SUM(C14:C15)</f>
        <v>0</v>
      </c>
    </row>
    <row r="14" spans="1:3" x14ac:dyDescent="0.25">
      <c r="A14" s="62" t="s">
        <v>104</v>
      </c>
      <c r="B14" s="61">
        <v>0</v>
      </c>
      <c r="C14" s="61">
        <v>0</v>
      </c>
    </row>
    <row r="15" spans="1:3" x14ac:dyDescent="0.25">
      <c r="A15" s="62" t="s">
        <v>105</v>
      </c>
      <c r="B15" s="61">
        <v>0</v>
      </c>
      <c r="C15" s="61">
        <v>0</v>
      </c>
    </row>
    <row r="16" spans="1:3" x14ac:dyDescent="0.25">
      <c r="A16" s="60" t="s">
        <v>106</v>
      </c>
      <c r="B16" s="61">
        <f>SUM(B17:B18)</f>
        <v>125720.19999999998</v>
      </c>
      <c r="C16" s="61">
        <f>SUM(C17:C18)</f>
        <v>124793.7</v>
      </c>
    </row>
    <row r="17" spans="1:3" x14ac:dyDescent="0.25">
      <c r="A17" s="62" t="s">
        <v>104</v>
      </c>
      <c r="B17" s="61">
        <f>SUM(пр13!C18)</f>
        <v>300766.09999999998</v>
      </c>
      <c r="C17" s="61">
        <f>SUM(пр13!D18)</f>
        <v>250513.9</v>
      </c>
    </row>
    <row r="18" spans="1:3" x14ac:dyDescent="0.25">
      <c r="A18" s="62" t="s">
        <v>105</v>
      </c>
      <c r="B18" s="61">
        <f>SUM(пр13!C20)</f>
        <v>-175045.9</v>
      </c>
      <c r="C18" s="61">
        <f>SUM(пр13!D21)</f>
        <v>-125720.2</v>
      </c>
    </row>
    <row r="19" spans="1:3" x14ac:dyDescent="0.25">
      <c r="A19" s="62" t="s">
        <v>107</v>
      </c>
      <c r="B19" s="61">
        <f>SUM(B13+B16)</f>
        <v>125720.19999999998</v>
      </c>
      <c r="C19" s="61">
        <f>SUM(C13+C16)</f>
        <v>124793.7</v>
      </c>
    </row>
    <row r="35" spans="1:1" x14ac:dyDescent="0.25">
      <c r="A35" s="56"/>
    </row>
    <row r="36" spans="1:1" x14ac:dyDescent="0.25">
      <c r="A36" s="56"/>
    </row>
    <row r="37" spans="1:1" x14ac:dyDescent="0.25">
      <c r="A37" s="56"/>
    </row>
  </sheetData>
  <mergeCells count="4">
    <mergeCell ref="A11:A12"/>
    <mergeCell ref="B11:C11"/>
    <mergeCell ref="A8:C8"/>
    <mergeCell ref="A9:C9"/>
  </mergeCells>
  <pageMargins left="0.78740157480314965" right="0.39370078740157483" top="0.59055118110236227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пр12 </vt:lpstr>
      <vt:lpstr>пр13</vt:lpstr>
      <vt:lpstr>пр15</vt:lpstr>
      <vt:lpstr>пр14</vt:lpstr>
      <vt:lpstr>пр14!Область_печати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2021-05-20T09:48:03Z</dcterms:modified>
</cp:coreProperties>
</file>